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8A05DDE4-BE7A-4E21-8456-6552D2F0FFFF}" xr6:coauthVersionLast="37" xr6:coauthVersionMax="37" xr10:uidLastSave="{00000000-0000-0000-0000-000000000000}"/>
  <bookViews>
    <workbookView xWindow="0" yWindow="0" windowWidth="28800" windowHeight="12105" activeTab="1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3" l="1"/>
  <c r="F62" i="3"/>
  <c r="J212" i="7" l="1"/>
  <c r="H223" i="7"/>
  <c r="E18" i="8"/>
  <c r="F18" i="8"/>
  <c r="H185" i="3"/>
  <c r="H205" i="3"/>
  <c r="I63" i="3" l="1"/>
  <c r="I205" i="3"/>
  <c r="H63" i="3"/>
  <c r="D18" i="8"/>
  <c r="D15" i="8"/>
  <c r="G170" i="3"/>
  <c r="G72" i="3"/>
  <c r="G19" i="3" l="1"/>
  <c r="G20" i="3"/>
  <c r="G16" i="3"/>
  <c r="G17" i="3"/>
  <c r="F231" i="3" l="1"/>
  <c r="F230" i="3" s="1"/>
  <c r="F234" i="3"/>
  <c r="F233" i="3" s="1"/>
  <c r="F20" i="3"/>
  <c r="F19" i="3" s="1"/>
  <c r="F17" i="3"/>
  <c r="F16" i="3" s="1"/>
  <c r="H210" i="7" l="1"/>
  <c r="H209" i="7" s="1"/>
  <c r="H208" i="7" s="1"/>
  <c r="G210" i="7"/>
  <c r="G209" i="7" s="1"/>
  <c r="G208" i="7" s="1"/>
  <c r="F210" i="7"/>
  <c r="F209" i="7" s="1"/>
  <c r="F208" i="7" s="1"/>
  <c r="I209" i="7"/>
  <c r="J208" i="7"/>
  <c r="I208" i="7"/>
  <c r="H206" i="7"/>
  <c r="G206" i="7"/>
  <c r="F206" i="7"/>
  <c r="H203" i="7"/>
  <c r="G203" i="7"/>
  <c r="F203" i="7"/>
  <c r="J201" i="7"/>
  <c r="I201" i="7"/>
  <c r="H198" i="7"/>
  <c r="F198" i="7"/>
  <c r="H194" i="7"/>
  <c r="G194" i="7"/>
  <c r="F194" i="7"/>
  <c r="G193" i="7"/>
  <c r="J192" i="7"/>
  <c r="G192" i="7"/>
  <c r="H190" i="7"/>
  <c r="H189" i="7" s="1"/>
  <c r="G190" i="7"/>
  <c r="F190" i="7"/>
  <c r="G189" i="7"/>
  <c r="F189" i="7"/>
  <c r="J187" i="7"/>
  <c r="I187" i="7"/>
  <c r="H187" i="7"/>
  <c r="G187" i="7"/>
  <c r="F187" i="7"/>
  <c r="F186" i="7"/>
  <c r="H182" i="7"/>
  <c r="G182" i="7"/>
  <c r="F182" i="7"/>
  <c r="H180" i="7"/>
  <c r="G180" i="7"/>
  <c r="F180" i="7"/>
  <c r="H176" i="7"/>
  <c r="G176" i="7"/>
  <c r="F176" i="7"/>
  <c r="H171" i="7"/>
  <c r="G171" i="7"/>
  <c r="F171" i="7"/>
  <c r="F166" i="7" s="1"/>
  <c r="H167" i="7"/>
  <c r="G167" i="7"/>
  <c r="F167" i="7"/>
  <c r="H163" i="7"/>
  <c r="G163" i="7"/>
  <c r="F163" i="7"/>
  <c r="H161" i="7"/>
  <c r="G161" i="7"/>
  <c r="H157" i="7"/>
  <c r="H156" i="7" s="1"/>
  <c r="G157" i="7"/>
  <c r="G156" i="7" s="1"/>
  <c r="F157" i="7"/>
  <c r="H151" i="7"/>
  <c r="H150" i="7" s="1"/>
  <c r="H149" i="7" s="1"/>
  <c r="G151" i="7"/>
  <c r="G150" i="7" s="1"/>
  <c r="G149" i="7" s="1"/>
  <c r="F151" i="7"/>
  <c r="F150" i="7" s="1"/>
  <c r="F149" i="7" s="1"/>
  <c r="J150" i="7"/>
  <c r="J149" i="7" s="1"/>
  <c r="I150" i="7"/>
  <c r="I149" i="7" s="1"/>
  <c r="H147" i="7"/>
  <c r="G147" i="7"/>
  <c r="F147" i="7"/>
  <c r="F144" i="7" s="1"/>
  <c r="F143" i="7" s="1"/>
  <c r="H145" i="7"/>
  <c r="G145" i="7"/>
  <c r="J144" i="7"/>
  <c r="I144" i="7"/>
  <c r="J143" i="7"/>
  <c r="I143" i="7"/>
  <c r="H139" i="7"/>
  <c r="H128" i="7" s="1"/>
  <c r="H127" i="7" s="1"/>
  <c r="G139" i="7"/>
  <c r="F139" i="7"/>
  <c r="H137" i="7"/>
  <c r="G137" i="7"/>
  <c r="F137" i="7"/>
  <c r="H135" i="7"/>
  <c r="G135" i="7"/>
  <c r="F135" i="7"/>
  <c r="H131" i="7"/>
  <c r="F131" i="7"/>
  <c r="F128" i="7" s="1"/>
  <c r="F127" i="7" s="1"/>
  <c r="G128" i="7"/>
  <c r="G127" i="7" s="1"/>
  <c r="J127" i="7"/>
  <c r="I127" i="7"/>
  <c r="H124" i="7"/>
  <c r="G124" i="7"/>
  <c r="F124" i="7"/>
  <c r="F123" i="7" s="1"/>
  <c r="I123" i="7"/>
  <c r="H123" i="7"/>
  <c r="G123" i="7"/>
  <c r="J118" i="7"/>
  <c r="I118" i="7"/>
  <c r="H118" i="7"/>
  <c r="H113" i="7" s="1"/>
  <c r="H112" i="7" s="1"/>
  <c r="G118" i="7"/>
  <c r="G113" i="7" s="1"/>
  <c r="G112" i="7" s="1"/>
  <c r="F118" i="7"/>
  <c r="F113" i="7" s="1"/>
  <c r="F112" i="7" s="1"/>
  <c r="H114" i="7"/>
  <c r="G114" i="7"/>
  <c r="F114" i="7"/>
  <c r="H108" i="7"/>
  <c r="G108" i="7"/>
  <c r="F108" i="7"/>
  <c r="H107" i="7"/>
  <c r="H106" i="7" s="1"/>
  <c r="G107" i="7"/>
  <c r="G106" i="7" s="1"/>
  <c r="F107" i="7"/>
  <c r="F106" i="7" s="1"/>
  <c r="J106" i="7"/>
  <c r="I106" i="7"/>
  <c r="H102" i="7"/>
  <c r="H101" i="7" s="1"/>
  <c r="H100" i="7" s="1"/>
  <c r="G102" i="7"/>
  <c r="F102" i="7"/>
  <c r="G101" i="7"/>
  <c r="F101" i="7"/>
  <c r="G100" i="7"/>
  <c r="F100" i="7"/>
  <c r="H96" i="7"/>
  <c r="H95" i="7" s="1"/>
  <c r="H94" i="7" s="1"/>
  <c r="G96" i="7"/>
  <c r="F96" i="7"/>
  <c r="F95" i="7" s="1"/>
  <c r="F94" i="7" s="1"/>
  <c r="G95" i="7"/>
  <c r="G94" i="7" s="1"/>
  <c r="J94" i="7"/>
  <c r="H90" i="7"/>
  <c r="H89" i="7" s="1"/>
  <c r="H88" i="7" s="1"/>
  <c r="G90" i="7"/>
  <c r="G89" i="7" s="1"/>
  <c r="G88" i="7" s="1"/>
  <c r="F90" i="7"/>
  <c r="F89" i="7" s="1"/>
  <c r="F88" i="7" s="1"/>
  <c r="H83" i="7"/>
  <c r="H82" i="7" s="1"/>
  <c r="G83" i="7"/>
  <c r="F83" i="7"/>
  <c r="G82" i="7"/>
  <c r="F82" i="7"/>
  <c r="H80" i="7"/>
  <c r="G80" i="7"/>
  <c r="H78" i="7"/>
  <c r="G78" i="7"/>
  <c r="F78" i="7"/>
  <c r="H76" i="7"/>
  <c r="H75" i="7" s="1"/>
  <c r="G76" i="7"/>
  <c r="G75" i="7" s="1"/>
  <c r="F76" i="7"/>
  <c r="J74" i="7"/>
  <c r="H70" i="7"/>
  <c r="H69" i="7" s="1"/>
  <c r="G70" i="7"/>
  <c r="G69" i="7" s="1"/>
  <c r="F70" i="7"/>
  <c r="F69" i="7" s="1"/>
  <c r="H67" i="7"/>
  <c r="G67" i="7"/>
  <c r="F67" i="7"/>
  <c r="H64" i="7"/>
  <c r="G64" i="7"/>
  <c r="F64" i="7"/>
  <c r="H58" i="7"/>
  <c r="G58" i="7"/>
  <c r="F58" i="7"/>
  <c r="H56" i="7"/>
  <c r="G56" i="7"/>
  <c r="F56" i="7"/>
  <c r="J50" i="7"/>
  <c r="I50" i="7"/>
  <c r="H50" i="7"/>
  <c r="G50" i="7"/>
  <c r="F50" i="7"/>
  <c r="F47" i="7" s="1"/>
  <c r="F46" i="7" s="1"/>
  <c r="J48" i="7"/>
  <c r="I48" i="7"/>
  <c r="H48" i="7"/>
  <c r="H47" i="7" s="1"/>
  <c r="H46" i="7" s="1"/>
  <c r="G48" i="7"/>
  <c r="G47" i="7" s="1"/>
  <c r="G46" i="7" s="1"/>
  <c r="F48" i="7"/>
  <c r="G40" i="7"/>
  <c r="G39" i="7" s="1"/>
  <c r="F40" i="7"/>
  <c r="F39" i="7"/>
  <c r="J32" i="7"/>
  <c r="I32" i="7"/>
  <c r="H32" i="7"/>
  <c r="G32" i="7"/>
  <c r="F32" i="7"/>
  <c r="J30" i="7"/>
  <c r="I30" i="7"/>
  <c r="H30" i="7"/>
  <c r="F30" i="7"/>
  <c r="J22" i="7"/>
  <c r="I22" i="7"/>
  <c r="H22" i="7"/>
  <c r="G22" i="7"/>
  <c r="F22" i="7"/>
  <c r="J15" i="7"/>
  <c r="I15" i="7"/>
  <c r="H15" i="7"/>
  <c r="G15" i="7"/>
  <c r="F15" i="7"/>
  <c r="H11" i="7"/>
  <c r="G11" i="7"/>
  <c r="F11" i="7"/>
  <c r="D43" i="8"/>
  <c r="B43" i="8"/>
  <c r="D38" i="8"/>
  <c r="C38" i="8"/>
  <c r="B38" i="8"/>
  <c r="D35" i="8"/>
  <c r="D30" i="8" s="1"/>
  <c r="C35" i="8"/>
  <c r="C30" i="8" s="1"/>
  <c r="B35" i="8"/>
  <c r="B30" i="8" s="1"/>
  <c r="F30" i="8"/>
  <c r="D33" i="8"/>
  <c r="B33" i="8"/>
  <c r="B23" i="8"/>
  <c r="C18" i="8"/>
  <c r="C10" i="8" s="1"/>
  <c r="B18" i="8"/>
  <c r="B15" i="8"/>
  <c r="B13" i="8"/>
  <c r="B10" i="8" s="1"/>
  <c r="D10" i="8"/>
  <c r="F225" i="3"/>
  <c r="F224" i="3" s="1"/>
  <c r="E225" i="3"/>
  <c r="E224" i="3" s="1"/>
  <c r="G224" i="3"/>
  <c r="G222" i="3"/>
  <c r="F222" i="3"/>
  <c r="E222" i="3"/>
  <c r="G219" i="3"/>
  <c r="F219" i="3"/>
  <c r="E219" i="3"/>
  <c r="G215" i="3"/>
  <c r="G214" i="3" s="1"/>
  <c r="F215" i="3"/>
  <c r="F214" i="3" s="1"/>
  <c r="E215" i="3"/>
  <c r="E214" i="3" s="1"/>
  <c r="G212" i="3"/>
  <c r="F212" i="3"/>
  <c r="E212" i="3"/>
  <c r="G207" i="3"/>
  <c r="F207" i="3"/>
  <c r="E207" i="3"/>
  <c r="I204" i="3"/>
  <c r="H204" i="3"/>
  <c r="G202" i="3"/>
  <c r="G201" i="3" s="1"/>
  <c r="G200" i="3" s="1"/>
  <c r="F202" i="3"/>
  <c r="E202" i="3"/>
  <c r="E201" i="3" s="1"/>
  <c r="E200" i="3" s="1"/>
  <c r="F201" i="3"/>
  <c r="F200" i="3" s="1"/>
  <c r="I200" i="3"/>
  <c r="I62" i="3" s="1"/>
  <c r="H200" i="3"/>
  <c r="G198" i="3"/>
  <c r="F198" i="3"/>
  <c r="E198" i="3"/>
  <c r="G197" i="3"/>
  <c r="G196" i="3" s="1"/>
  <c r="F197" i="3"/>
  <c r="F196" i="3" s="1"/>
  <c r="E197" i="3"/>
  <c r="E196" i="3" s="1"/>
  <c r="G194" i="3"/>
  <c r="F194" i="3"/>
  <c r="E194" i="3"/>
  <c r="E193" i="3" s="1"/>
  <c r="G190" i="3"/>
  <c r="G189" i="3" s="1"/>
  <c r="F190" i="3"/>
  <c r="F189" i="3" s="1"/>
  <c r="E190" i="3"/>
  <c r="E189" i="3" s="1"/>
  <c r="G187" i="3"/>
  <c r="G186" i="3" s="1"/>
  <c r="F187" i="3"/>
  <c r="E187" i="3"/>
  <c r="F186" i="3"/>
  <c r="E186" i="3"/>
  <c r="G183" i="3"/>
  <c r="F183" i="3"/>
  <c r="E183" i="3"/>
  <c r="G180" i="3"/>
  <c r="F180" i="3"/>
  <c r="E180" i="3"/>
  <c r="G175" i="3"/>
  <c r="F175" i="3"/>
  <c r="E175" i="3"/>
  <c r="G173" i="3"/>
  <c r="F173" i="3"/>
  <c r="E173" i="3"/>
  <c r="F170" i="3"/>
  <c r="E170" i="3"/>
  <c r="G165" i="3"/>
  <c r="F165" i="3"/>
  <c r="E165" i="3"/>
  <c r="G161" i="3"/>
  <c r="F161" i="3"/>
  <c r="E161" i="3"/>
  <c r="G158" i="3"/>
  <c r="F158" i="3"/>
  <c r="E158" i="3"/>
  <c r="G156" i="3"/>
  <c r="F156" i="3"/>
  <c r="E156" i="3"/>
  <c r="G153" i="3"/>
  <c r="F153" i="3"/>
  <c r="E153" i="3"/>
  <c r="G151" i="3"/>
  <c r="G150" i="3" s="1"/>
  <c r="F151" i="3"/>
  <c r="F150" i="3" s="1"/>
  <c r="E151" i="3"/>
  <c r="H150" i="3"/>
  <c r="G144" i="3"/>
  <c r="F144" i="3"/>
  <c r="E144" i="3"/>
  <c r="G142" i="3"/>
  <c r="F142" i="3"/>
  <c r="G134" i="3"/>
  <c r="F134" i="3"/>
  <c r="E134" i="3"/>
  <c r="G127" i="3"/>
  <c r="F127" i="3"/>
  <c r="E127" i="3"/>
  <c r="G123" i="3"/>
  <c r="F123" i="3"/>
  <c r="E123" i="3"/>
  <c r="G119" i="3"/>
  <c r="F119" i="3"/>
  <c r="E119" i="3"/>
  <c r="G117" i="3"/>
  <c r="F117" i="3"/>
  <c r="E117" i="3"/>
  <c r="G115" i="3"/>
  <c r="F115" i="3"/>
  <c r="E115" i="3"/>
  <c r="G112" i="3"/>
  <c r="F112" i="3"/>
  <c r="E112" i="3"/>
  <c r="G110" i="3"/>
  <c r="F110" i="3"/>
  <c r="E110" i="3"/>
  <c r="G104" i="3"/>
  <c r="F104" i="3"/>
  <c r="E104" i="3"/>
  <c r="G100" i="3"/>
  <c r="G99" i="3" s="1"/>
  <c r="F100" i="3"/>
  <c r="E100" i="3"/>
  <c r="G97" i="3"/>
  <c r="F97" i="3"/>
  <c r="E97" i="3"/>
  <c r="G95" i="3"/>
  <c r="F95" i="3"/>
  <c r="E95" i="3"/>
  <c r="F93" i="3"/>
  <c r="E93" i="3"/>
  <c r="G86" i="3"/>
  <c r="F86" i="3"/>
  <c r="E86" i="3"/>
  <c r="G84" i="3"/>
  <c r="F84" i="3"/>
  <c r="E84" i="3"/>
  <c r="G82" i="3"/>
  <c r="F82" i="3"/>
  <c r="E82" i="3"/>
  <c r="G78" i="3"/>
  <c r="F78" i="3"/>
  <c r="E78" i="3"/>
  <c r="G76" i="3"/>
  <c r="F76" i="3"/>
  <c r="E76" i="3"/>
  <c r="F72" i="3"/>
  <c r="E72" i="3"/>
  <c r="G69" i="3"/>
  <c r="F69" i="3"/>
  <c r="E69" i="3"/>
  <c r="G65" i="3"/>
  <c r="E65" i="3"/>
  <c r="F48" i="3"/>
  <c r="F47" i="3" s="1"/>
  <c r="E48" i="3"/>
  <c r="E47" i="3" s="1"/>
  <c r="G47" i="3"/>
  <c r="G43" i="3" s="1"/>
  <c r="G45" i="3"/>
  <c r="F45" i="3"/>
  <c r="F44" i="3" s="1"/>
  <c r="E45" i="3"/>
  <c r="E44" i="3"/>
  <c r="G41" i="3"/>
  <c r="F41" i="3"/>
  <c r="E41" i="3"/>
  <c r="G40" i="3"/>
  <c r="F40" i="3"/>
  <c r="E40" i="3"/>
  <c r="G38" i="3"/>
  <c r="G37" i="3" s="1"/>
  <c r="F38" i="3"/>
  <c r="F37" i="3" s="1"/>
  <c r="E38" i="3"/>
  <c r="E37" i="3" s="1"/>
  <c r="E36" i="3" s="1"/>
  <c r="G34" i="3"/>
  <c r="G33" i="3" s="1"/>
  <c r="G31" i="3"/>
  <c r="G29" i="3" s="1"/>
  <c r="F31" i="3"/>
  <c r="F29" i="3" s="1"/>
  <c r="E31" i="3"/>
  <c r="E30" i="3" s="1"/>
  <c r="F30" i="3"/>
  <c r="G27" i="3"/>
  <c r="F27" i="3"/>
  <c r="I22" i="3"/>
  <c r="H22" i="3"/>
  <c r="H11" i="3" s="1"/>
  <c r="H10" i="3" s="1"/>
  <c r="G13" i="3"/>
  <c r="G12" i="3" s="1"/>
  <c r="G11" i="3" s="1"/>
  <c r="F13" i="3"/>
  <c r="F12" i="3" s="1"/>
  <c r="F11" i="3" s="1"/>
  <c r="E13" i="3"/>
  <c r="E12" i="3" s="1"/>
  <c r="E11" i="3" s="1"/>
  <c r="F22" i="10"/>
  <c r="G64" i="3" l="1"/>
  <c r="E155" i="3"/>
  <c r="F99" i="3"/>
  <c r="G185" i="3"/>
  <c r="E122" i="3"/>
  <c r="I11" i="3"/>
  <c r="I10" i="3" s="1"/>
  <c r="F155" i="3"/>
  <c r="F109" i="3"/>
  <c r="F71" i="3"/>
  <c r="F206" i="3"/>
  <c r="E206" i="3"/>
  <c r="E205" i="3" s="1"/>
  <c r="E204" i="3" s="1"/>
  <c r="E92" i="3"/>
  <c r="G30" i="3"/>
  <c r="E64" i="3"/>
  <c r="G74" i="7"/>
  <c r="J47" i="7"/>
  <c r="J46" i="7" s="1"/>
  <c r="H63" i="7"/>
  <c r="H62" i="7" s="1"/>
  <c r="F75" i="7"/>
  <c r="F74" i="7" s="1"/>
  <c r="H62" i="3"/>
  <c r="G218" i="3"/>
  <c r="G109" i="3"/>
  <c r="G71" i="3"/>
  <c r="H74" i="7"/>
  <c r="H166" i="7"/>
  <c r="H155" i="7" s="1"/>
  <c r="G55" i="7"/>
  <c r="G54" i="7" s="1"/>
  <c r="H202" i="7"/>
  <c r="H201" i="7" s="1"/>
  <c r="F202" i="7"/>
  <c r="F201" i="7" s="1"/>
  <c r="F10" i="7"/>
  <c r="F9" i="7" s="1"/>
  <c r="G10" i="7"/>
  <c r="G9" i="7" s="1"/>
  <c r="G144" i="7"/>
  <c r="G143" i="7" s="1"/>
  <c r="F156" i="7"/>
  <c r="F155" i="7" s="1"/>
  <c r="F193" i="7"/>
  <c r="F192" i="7" s="1"/>
  <c r="H10" i="7"/>
  <c r="H9" i="7" s="1"/>
  <c r="H144" i="7"/>
  <c r="H143" i="7" s="1"/>
  <c r="H193" i="7"/>
  <c r="H192" i="7" s="1"/>
  <c r="H213" i="7" s="1"/>
  <c r="H55" i="7"/>
  <c r="H54" i="7" s="1"/>
  <c r="F63" i="7"/>
  <c r="F62" i="7" s="1"/>
  <c r="G166" i="7"/>
  <c r="G155" i="7" s="1"/>
  <c r="G202" i="7"/>
  <c r="I47" i="7"/>
  <c r="I46" i="7" s="1"/>
  <c r="I213" i="7" s="1"/>
  <c r="G63" i="7"/>
  <c r="G62" i="7" s="1"/>
  <c r="F10" i="8"/>
  <c r="E10" i="8"/>
  <c r="E30" i="8"/>
  <c r="F92" i="3"/>
  <c r="G92" i="3"/>
  <c r="E109" i="3"/>
  <c r="E150" i="3"/>
  <c r="E185" i="3"/>
  <c r="E81" i="3"/>
  <c r="F81" i="3"/>
  <c r="G179" i="3"/>
  <c r="E160" i="3"/>
  <c r="F160" i="3"/>
  <c r="G160" i="3"/>
  <c r="F185" i="3"/>
  <c r="F36" i="3"/>
  <c r="G81" i="3"/>
  <c r="G63" i="3" s="1"/>
  <c r="F122" i="3"/>
  <c r="E179" i="3"/>
  <c r="E218" i="3"/>
  <c r="G155" i="3"/>
  <c r="G36" i="3"/>
  <c r="G10" i="3" s="1"/>
  <c r="E29" i="3"/>
  <c r="E10" i="3" s="1"/>
  <c r="E71" i="3"/>
  <c r="E99" i="3"/>
  <c r="G122" i="3"/>
  <c r="F179" i="3"/>
  <c r="G206" i="3"/>
  <c r="G205" i="3" s="1"/>
  <c r="G204" i="3" s="1"/>
  <c r="F218" i="3"/>
  <c r="F55" i="7"/>
  <c r="F54" i="7" s="1"/>
  <c r="J213" i="7"/>
  <c r="G213" i="7"/>
  <c r="E43" i="3"/>
  <c r="F43" i="3"/>
  <c r="F38" i="10"/>
  <c r="G35" i="10" s="1"/>
  <c r="G38" i="10" s="1"/>
  <c r="H35" i="10" s="1"/>
  <c r="H38" i="10" s="1"/>
  <c r="I35" i="10" s="1"/>
  <c r="I38" i="10" s="1"/>
  <c r="J35" i="10" s="1"/>
  <c r="J38" i="10" s="1"/>
  <c r="J22" i="10"/>
  <c r="I22" i="10"/>
  <c r="H22" i="10"/>
  <c r="G22" i="10"/>
  <c r="J12" i="10"/>
  <c r="I12" i="10"/>
  <c r="H12" i="10"/>
  <c r="G12" i="10"/>
  <c r="F12" i="10"/>
  <c r="J9" i="10"/>
  <c r="I9" i="10"/>
  <c r="H9" i="10"/>
  <c r="G9" i="10"/>
  <c r="F9" i="10"/>
  <c r="F15" i="10" l="1"/>
  <c r="F205" i="3"/>
  <c r="F63" i="3"/>
  <c r="E63" i="3"/>
  <c r="F88" i="3"/>
  <c r="H212" i="7"/>
  <c r="G212" i="7"/>
  <c r="J15" i="10"/>
  <c r="J23" i="10" s="1"/>
  <c r="J29" i="10" s="1"/>
  <c r="J30" i="10" s="1"/>
  <c r="I15" i="10"/>
  <c r="I23" i="10" s="1"/>
  <c r="I29" i="10" s="1"/>
  <c r="I30" i="10" s="1"/>
  <c r="F10" i="3"/>
  <c r="H15" i="10"/>
  <c r="H23" i="10" s="1"/>
  <c r="H29" i="10" s="1"/>
  <c r="H30" i="10" s="1"/>
  <c r="E88" i="3"/>
  <c r="E62" i="3" s="1"/>
  <c r="G88" i="3"/>
  <c r="F204" i="3"/>
  <c r="G15" i="10"/>
  <c r="G23" i="10" s="1"/>
  <c r="G29" i="10" s="1"/>
  <c r="G30" i="10" s="1"/>
  <c r="F23" i="10"/>
  <c r="F29" i="10" s="1"/>
  <c r="F30" i="10" s="1"/>
</calcChain>
</file>

<file path=xl/sharedStrings.xml><?xml version="1.0" encoding="utf-8"?>
<sst xmlns="http://schemas.openxmlformats.org/spreadsheetml/2006/main" count="622" uniqueCount="270">
  <si>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</si>
  <si>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</si>
  <si>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</si>
  <si>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</si>
  <si>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</si>
  <si>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</si>
  <si>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</si>
  <si>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</si>
  <si>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</si>
  <si>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</si>
  <si>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</si>
  <si>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</si>
  <si>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</si>
  <si>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</si>
  <si>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</si>
  <si>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</si>
  <si>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</si>
  <si>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</si>
  <si>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</si>
  <si>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</si>
  <si>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</si>
  <si>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</si>
  <si>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</si>
  <si>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</si>
  <si>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</si>
  <si>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</si>
  <si>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</si>
  <si>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</si>
  <si>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</si>
  <si>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</si>
  <si>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</si>
  <si>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</si>
  <si>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</si>
  <si>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</si>
  <si>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</si>
  <si>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</si>
  <si>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</si>
  <si>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</si>
  <si>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</si>
  <si>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</si>
  <si>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</si>
  <si>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</si>
  <si>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</si>
  <si>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</si>
  <si>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</si>
  <si>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</si>
  <si>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</si>
  <si>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</si>
  <si>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</si>
  <si>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</si>
  <si>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</si>
  <si>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</si>
  <si>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</si>
  <si>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</si>
  <si>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</si>
  <si>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</si>
  <si>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</si>
  <si>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</si>
  <si>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</si>
  <si>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</si>
  <si>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</si>
  <si>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</si>
  <si>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</si>
  <si>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</si>
  <si>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</si>
  <si>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</si>
  <si>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</si>
  <si>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</si>
  <si>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</si>
  <si>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PLAN PRORAČUNSKOG KORISNIKA JEDINICE LOKALNE I PODRUČNE (REGIONALNE) SAMOUPRAVE 
ZA 2025. I PROJEKCIJA ZA 2026. I 2027. GODINU</t>
  </si>
  <si>
    <t>Izvršenje 2023.*</t>
  </si>
  <si>
    <t>Plan 2024.</t>
  </si>
  <si>
    <t>Proračun za 2025.</t>
  </si>
  <si>
    <t>Projekcija proračuna
za 2027.</t>
  </si>
  <si>
    <t>Naziv proračunskog korisnika</t>
  </si>
  <si>
    <t>Izvršenje 2023.</t>
  </si>
  <si>
    <t>Plan za 2025.</t>
  </si>
  <si>
    <t>Projekcija 
za 2027.</t>
  </si>
  <si>
    <t>OSNOVNA ŠKOLA DONJA DUBRAVA</t>
  </si>
  <si>
    <t>Izvor</t>
  </si>
  <si>
    <t xml:space="preserve">Izvršenje 2023. </t>
  </si>
  <si>
    <t xml:space="preserve">Plan 2024. </t>
  </si>
  <si>
    <t xml:space="preserve">Projekcija proračuna 
za 2026. </t>
  </si>
  <si>
    <t xml:space="preserve">Ostale pomoći </t>
  </si>
  <si>
    <t>Pomoći proračunskim koris. Iz pror. Koji im nije nadležan</t>
  </si>
  <si>
    <t>Tekuće pomoći iz drž.pror. Koji im nije nadležan</t>
  </si>
  <si>
    <t>Kapitalne pomoći iz drž. Pror. Koji im nije nadležan</t>
  </si>
  <si>
    <t>Ostali prihodi i primici sredstva MŽ</t>
  </si>
  <si>
    <t>Pomoći EU</t>
  </si>
  <si>
    <t xml:space="preserve">Pomoći tem.prij. EU sred </t>
  </si>
  <si>
    <t>Kapitalne pomoći temeljem prijenosa EU sredstva</t>
  </si>
  <si>
    <t>Pomoći EU (Erasmus)</t>
  </si>
  <si>
    <t>Tekuće pomoći tem. prijen. EU sredstava</t>
  </si>
  <si>
    <t xml:space="preserve">Pomoći EU sred. (asistenti) </t>
  </si>
  <si>
    <t xml:space="preserve">Pomoći tem. Prij. EU sred.  </t>
  </si>
  <si>
    <t>Prihodi od imovine</t>
  </si>
  <si>
    <t>Vlastiti prihodi</t>
  </si>
  <si>
    <t>Prihodi od financijske imovine</t>
  </si>
  <si>
    <t>Kamate na sredstva po viđenju</t>
  </si>
  <si>
    <t>Prihodi po posebnim propisima</t>
  </si>
  <si>
    <t>prihodi za posebne namjene</t>
  </si>
  <si>
    <t>Ostali nespomenuti prihodi</t>
  </si>
  <si>
    <t>Prihodi od pruženih usluga</t>
  </si>
  <si>
    <t>Donacije</t>
  </si>
  <si>
    <t>Donacije od prav. i fiz. osoba izvan općeg prorač.</t>
  </si>
  <si>
    <t>Tekuće donacije</t>
  </si>
  <si>
    <t>Prihodi iz nadležnog proračuna za fin. Red. djelatnosti pror.kor.</t>
  </si>
  <si>
    <t>Prihodi iz nadležnog proračuna za fin. rashod. poslovanja</t>
  </si>
  <si>
    <t>Decentralizirana sredstva</t>
  </si>
  <si>
    <t>Prihodi iz nadležnog proračuna za fin. rashod.</t>
  </si>
  <si>
    <t>Opći prihodi i primici</t>
  </si>
  <si>
    <t>RASHODI POSLOVANJA</t>
  </si>
  <si>
    <t xml:space="preserve">Plan za 2024. </t>
  </si>
  <si>
    <t>Opći prih. I prim. (Mž)</t>
  </si>
  <si>
    <t>Plaće</t>
  </si>
  <si>
    <t>Plaće za redovan rad</t>
  </si>
  <si>
    <t>Plaće za prekovremeni rad</t>
  </si>
  <si>
    <t>Ostali rashodi za zaposlene</t>
  </si>
  <si>
    <t>Doprinosi na plaće</t>
  </si>
  <si>
    <t>Doprinosi za obavezno zdravstveno osiguranje</t>
  </si>
  <si>
    <t>Ostale pomoći</t>
  </si>
  <si>
    <t>Plaće za posebne uvjete rada</t>
  </si>
  <si>
    <t>Dop.oov. Osig. Nezaposlenosti</t>
  </si>
  <si>
    <t>Pomoći tem. Prij. EU (MŽ)</t>
  </si>
  <si>
    <t>Plaće za reovan rad</t>
  </si>
  <si>
    <t>Pomoći tem. Prij. EU (Erasmus)</t>
  </si>
  <si>
    <t>Ostali rashodi za sl. putovanja</t>
  </si>
  <si>
    <t>Naknade troškova zaposlenima</t>
  </si>
  <si>
    <t>Naknade za prijevoz, rad na terenu i odvojeni život</t>
  </si>
  <si>
    <t>Rashodi za materijal i energiju</t>
  </si>
  <si>
    <t>Materijal i sirovine</t>
  </si>
  <si>
    <t>Pristojbe i naknade</t>
  </si>
  <si>
    <t>Naknade članovima povjerenstava</t>
  </si>
  <si>
    <t>Uredski materijal i ostali materijalni rashodi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</si>
  <si>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</si>
  <si>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</si>
  <si>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</si>
  <si>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</si>
  <si>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</si>
  <si>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Komunalne usluge</t>
  </si>
  <si>
    <t>Intelektualne i osobne usluge</t>
  </si>
  <si>
    <t>Prihodi za posebne namjene</t>
  </si>
  <si>
    <t>Službena putovanja</t>
  </si>
  <si>
    <t>Rashodi zamaterijal</t>
  </si>
  <si>
    <t>Naknade troškova osobama izvan radnog odnosa</t>
  </si>
  <si>
    <t>Ostale usluge</t>
  </si>
  <si>
    <t>Naknada član.povjerenstava</t>
  </si>
  <si>
    <t>Ostali nespomenuti rashodi poslovanja</t>
  </si>
  <si>
    <t>Stručno usavršavanje zaposlenika</t>
  </si>
  <si>
    <t>Ostale naknade troškova zaposlenima</t>
  </si>
  <si>
    <t>Energija</t>
  </si>
  <si>
    <t>Materijal i dijelovi za tekuće i investicijsko održavanje</t>
  </si>
  <si>
    <t>Zdravstvene i veterinarske usluge</t>
  </si>
  <si>
    <t>Intelektualne usluge</t>
  </si>
  <si>
    <t>Računalne usluge</t>
  </si>
  <si>
    <t>Nakn.troš.osobama izvan RO</t>
  </si>
  <si>
    <t>Naknade za rad članova povjerenstva</t>
  </si>
  <si>
    <t>Reprezentacija</t>
  </si>
  <si>
    <t>Tuzemne članarine</t>
  </si>
  <si>
    <t>Uredski materijal i ostali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</si>
  <si>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</si>
  <si>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</si>
  <si>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</si>
  <si>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</si>
  <si>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</si>
  <si>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Ost.nak.građ. I kuć.</t>
  </si>
  <si>
    <t>Donacije i ostali rashodi</t>
  </si>
  <si>
    <t>Tekuće donacije u naravi</t>
  </si>
  <si>
    <t>Postrojenja i oprema</t>
  </si>
  <si>
    <t>Uredska oprema i namještaj</t>
  </si>
  <si>
    <t>Komunikacijska oprema</t>
  </si>
  <si>
    <t>Oprema za održavanje i zaštitu</t>
  </si>
  <si>
    <t>Uređaji, strojevi i oprema</t>
  </si>
  <si>
    <t>Knjige</t>
  </si>
  <si>
    <t>Sportska i glazbena oprema</t>
  </si>
  <si>
    <t>Uređaji, strojevi i oprema za ostale namjene</t>
  </si>
  <si>
    <t>Uređaji, stroj.  i oprema za ostale namjene</t>
  </si>
  <si>
    <t>Dodatna ulaganja na građevinskim objektima</t>
  </si>
  <si>
    <t>44 Decentralizirana sredstva</t>
  </si>
  <si>
    <t xml:space="preserve">  51 Pomoći EU</t>
  </si>
  <si>
    <t xml:space="preserve"> 51 Pomoći EU  MŽ</t>
  </si>
  <si>
    <t>56 Fondovi EU</t>
  </si>
  <si>
    <t>6 Donacije</t>
  </si>
  <si>
    <t xml:space="preserve"> 61 Donacije</t>
  </si>
  <si>
    <t>51 Pomoći EU MŽ</t>
  </si>
  <si>
    <t>Konto</t>
  </si>
  <si>
    <t>Plan 
za 2025.</t>
  </si>
  <si>
    <t xml:space="preserve">Projekcija 
za 2027. </t>
  </si>
  <si>
    <t>Školstvo</t>
  </si>
  <si>
    <t>1013A1001301</t>
  </si>
  <si>
    <t>Osnovno školstvo</t>
  </si>
  <si>
    <t>Ostale naknade tr.zaposlenima</t>
  </si>
  <si>
    <t>Uredski materijal i ostali mat. rashodi</t>
  </si>
  <si>
    <t>Mat. I dijelovi za tekuće i inv.održav.</t>
  </si>
  <si>
    <t>Sitni inventar</t>
  </si>
  <si>
    <t>Služb.,radna i zaštitna odjeća i obuća</t>
  </si>
  <si>
    <t>Usluge telefona,pošte i prijevoza</t>
  </si>
  <si>
    <t>Usluge tekućeg i invest. održavanja</t>
  </si>
  <si>
    <t>Naknada troškova osobama izvan RO</t>
  </si>
  <si>
    <t>Ostali nespomenuti rash. Poslovanja</t>
  </si>
  <si>
    <t>Naknade za rad članova povj.</t>
  </si>
  <si>
    <t>Premije osiguranja</t>
  </si>
  <si>
    <t>Članarine</t>
  </si>
  <si>
    <t>Pristojbe</t>
  </si>
  <si>
    <t>Ostali rashodi poslovanja</t>
  </si>
  <si>
    <t>Bankarske usluge i usl.pl.prometa</t>
  </si>
  <si>
    <t>Naknade građ. I kuć.</t>
  </si>
  <si>
    <t>Naknade građ. I kuć. U naravi</t>
  </si>
  <si>
    <t>Knjige,umjetnička djela i ostale vrijed.</t>
  </si>
  <si>
    <t>1013A101320</t>
  </si>
  <si>
    <t>Projekt "Škole jednakih mogućnosti"-osiguravanje pomoćnika učenicima s teškoćama u školama MŽ</t>
  </si>
  <si>
    <t xml:space="preserve">Plaće </t>
  </si>
  <si>
    <t>Doprinosi za obvezno ZDRO</t>
  </si>
  <si>
    <t>Nknade za prijevoz,rad na terenu</t>
  </si>
  <si>
    <t>1013A101330</t>
  </si>
  <si>
    <t>Projekt e-škole</t>
  </si>
  <si>
    <t>Bruto plaće</t>
  </si>
  <si>
    <t>Plaće za prekovremeni rad doprinosima na pl</t>
  </si>
  <si>
    <t>1013A101338</t>
  </si>
  <si>
    <t>Nabava higijenskih potrepština</t>
  </si>
  <si>
    <t>Pomoći</t>
  </si>
  <si>
    <t>1001T100115</t>
  </si>
  <si>
    <t>Školska shema</t>
  </si>
  <si>
    <t>1001T100103</t>
  </si>
  <si>
    <t>Školski obroci svima</t>
  </si>
  <si>
    <t>1013A101314</t>
  </si>
  <si>
    <t>Ostali izdaci za osnovne škole (izvor financiranja vlastiti i ostali prihodi)</t>
  </si>
  <si>
    <t>Uredski materijal i ost. Mat. Rashodi</t>
  </si>
  <si>
    <t xml:space="preserve">Usluge tek. i nvesticijskog odr. </t>
  </si>
  <si>
    <t>Uredsk i iostali mat.</t>
  </si>
  <si>
    <t>Ostale usluge  ( izleti)</t>
  </si>
  <si>
    <t>Nakn.trošk.osobama izvan radnog odnosa</t>
  </si>
  <si>
    <t>Ostali nespomenuti rash.poslovanja</t>
  </si>
  <si>
    <t>nakn. članovima povjerenstva</t>
  </si>
  <si>
    <t>rashodi zamaterijal i energiju</t>
  </si>
  <si>
    <t xml:space="preserve">Sitni inventar </t>
  </si>
  <si>
    <t>Ostale pomoći - MZO i Općina</t>
  </si>
  <si>
    <t>Dopr. Obv. Osig. Nezaposlenost</t>
  </si>
  <si>
    <t>Naknade za prijevoz,rad na terenu</t>
  </si>
  <si>
    <t>Materijal i dijelovi za tekuće inv</t>
  </si>
  <si>
    <t>Usluge telefona, prijevoza( Međunarodna suradnja škola)</t>
  </si>
  <si>
    <t>Ostali rashodi</t>
  </si>
  <si>
    <t>Nak. trošk. osobama izvan RO</t>
  </si>
  <si>
    <t xml:space="preserve">Ostali rashodi poslovanja </t>
  </si>
  <si>
    <t>Naknade građanima i kućanstvima</t>
  </si>
  <si>
    <t>Ostale naknade građ. I kuć.</t>
  </si>
  <si>
    <t>Nak. Građ i kuć. U naravi</t>
  </si>
  <si>
    <t>Uređaji strojevi i oprema za ostale namjene</t>
  </si>
  <si>
    <t>Uređaji, stroj. I oprema za ostale namjene</t>
  </si>
  <si>
    <t>Ukupno materijalni rashodi</t>
  </si>
  <si>
    <t xml:space="preserve">Ukupno nefinancijska imovina </t>
  </si>
  <si>
    <t xml:space="preserve">Energentska obnova područne škole Donji Vidovec </t>
  </si>
  <si>
    <t>Rashodi za dodatna ulaganja na nefinancijskoj imovini</t>
  </si>
  <si>
    <t>1013A101318</t>
  </si>
  <si>
    <t>Aktivnosti u obrazovanju-ostalo</t>
  </si>
  <si>
    <t xml:space="preserve">Plan
za 2025. </t>
  </si>
  <si>
    <t xml:space="preserve">Plan za 2025. </t>
  </si>
  <si>
    <t>09 Obrazovanje</t>
  </si>
  <si>
    <t>091 Predškolsko i osnovno obrazovanje</t>
  </si>
  <si>
    <t>0912 Osnovno obrazovanje</t>
  </si>
  <si>
    <t>05 Dugotrajna nefinancijska imovina u pripremi</t>
  </si>
  <si>
    <t>051 Građevinski objekti u pripremi</t>
  </si>
  <si>
    <t>¸0</t>
  </si>
  <si>
    <t>Predsjednica Školskog odbora:</t>
  </si>
  <si>
    <t>Mihaela Martinčić</t>
  </si>
  <si>
    <t>Ravnateljica:</t>
  </si>
  <si>
    <t>Mirjana Ribić</t>
  </si>
  <si>
    <t>FINANCIJSKI PLAN OSNOVNA ŠKOLA DONJA DUBRAVA 
ZA 2025. I PROJEKCIJA ZA 2026. I 2027. GODINU</t>
  </si>
  <si>
    <t xml:space="preserve"> FINANCIJSKI PLAN PRORAČUNSKOG KORISNIKA JEDINICE LOKALNE I PODRUČNE (REGIONALNE) SAMOUPRAVE 
ZA 2025. I PROJEKCIJA ZA 2026. I 2027. GODINU</t>
  </si>
  <si>
    <t xml:space="preserve">Klasa: 400-02/24-01/1                      Urbroj:2109-119-24-01-3                       Datum: 27.12.2024.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</si>
</sst>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Arial"/>
      <family val="2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0"/>
      <name val="Arial"/>
      <family val="2"/>
    </font>
    <font>
      <b/>
      <sz val="11"/>
      <name val="Calibri"/>
      <family val="2"/>
      <charset val="238"/>
    </font>
    <font>
      <sz val="10"/>
      <name val="Arial"/>
      <family val="2"/>
    </font>
    <font>
      <b/>
      <sz val="1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E7E6E6"/>
      </patternFill>
    </fill>
    <fill>
      <patternFill patternType="solid">
        <fgColor rgb="FF5B9BD5"/>
        <bgColor rgb="FF729FCF"/>
      </patternFill>
    </fill>
    <fill>
      <patternFill patternType="solid">
        <fgColor rgb="FFFFFFFF"/>
        <bgColor rgb="FFDEEAF6"/>
      </patternFill>
    </fill>
    <fill>
      <patternFill patternType="solid">
        <fgColor rgb="FFED7D31"/>
        <bgColor rgb="FFEA7500"/>
      </patternFill>
    </fill>
    <fill>
      <patternFill patternType="solid">
        <fgColor rgb="FFF7CAAC"/>
        <bgColor rgb="FFD8D8D8"/>
      </patternFill>
    </fill>
    <fill>
      <patternFill patternType="solid">
        <fgColor theme="0" tint="-0.14999847407452621"/>
        <bgColor rgb="FFDEEAF6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/>
        <bgColor rgb="FFDEEAF6"/>
      </patternFill>
    </fill>
    <fill>
      <patternFill patternType="solid">
        <fgColor theme="5" tint="0.39997558519241921"/>
        <bgColor rgb="FFDEEAF6"/>
      </patternFill>
    </fill>
    <fill>
      <patternFill patternType="solid">
        <fgColor theme="0" tint="-0.249977111117893"/>
        <bgColor rgb="FFDEEAF6"/>
      </patternFill>
    </fill>
    <fill>
      <patternFill patternType="solid">
        <fgColor theme="0"/>
        <bgColor rgb="FFE7E6E6"/>
      </patternFill>
    </fill>
    <fill>
      <patternFill patternType="solid">
        <fgColor theme="0"/>
        <bgColor rgb="FFD8D8D8"/>
      </patternFill>
    </fill>
    <fill>
      <patternFill patternType="solid">
        <fgColor theme="5"/>
        <bgColor rgb="FFDEEAF6"/>
      </patternFill>
    </fill>
    <fill>
      <patternFill patternType="solid">
        <fgColor theme="5" tint="0.59999389629810485"/>
        <bgColor rgb="FFDEEAF6"/>
      </patternFill>
    </fill>
    <fill>
      <patternFill patternType="solid">
        <fgColor theme="2" tint="-9.9978637043366805E-2"/>
        <bgColor rgb="FFDEEAF6"/>
      </patternFill>
    </fill>
    <fill>
      <patternFill patternType="solid">
        <fgColor theme="0"/>
        <bgColor rgb="FFEA75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4B91D1"/>
        <bgColor rgb="FF729FCF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19" fillId="6" borderId="3" xfId="0" applyFont="1" applyFill="1" applyBorder="1" applyAlignment="1" applyProtection="1">
      <alignment horizontal="center" vertical="center" wrapText="1"/>
    </xf>
    <xf numFmtId="0" fontId="19" fillId="6" borderId="4" xfId="0" applyFont="1" applyFill="1" applyBorder="1" applyAlignment="1" applyProtection="1">
      <alignment horizontal="center" vertical="center" wrapText="1"/>
    </xf>
    <xf numFmtId="164" fontId="19" fillId="6" borderId="4" xfId="0" applyNumberFormat="1" applyFont="1" applyFill="1" applyBorder="1" applyAlignment="1" applyProtection="1">
      <alignment horizontal="center" vertical="center" wrapText="1"/>
    </xf>
    <xf numFmtId="164" fontId="19" fillId="6" borderId="3" xfId="0" applyNumberFormat="1" applyFont="1" applyFill="1" applyBorder="1" applyAlignment="1" applyProtection="1">
      <alignment horizontal="center" vertical="center" wrapText="1"/>
    </xf>
    <xf numFmtId="164" fontId="19" fillId="6" borderId="1" xfId="0" applyNumberFormat="1" applyFont="1" applyFill="1" applyBorder="1" applyAlignment="1" applyProtection="1">
      <alignment horizontal="center" vertical="center" wrapText="1"/>
    </xf>
    <xf numFmtId="0" fontId="19" fillId="7" borderId="3" xfId="0" applyFont="1" applyFill="1" applyBorder="1" applyAlignment="1" applyProtection="1">
      <alignment horizontal="left" vertical="center" wrapText="1"/>
    </xf>
    <xf numFmtId="164" fontId="20" fillId="7" borderId="3" xfId="0" applyNumberFormat="1" applyFont="1" applyFill="1" applyBorder="1" applyAlignment="1" applyProtection="1">
      <alignment horizontal="center"/>
    </xf>
    <xf numFmtId="164" fontId="20" fillId="7" borderId="1" xfId="0" applyNumberFormat="1" applyFont="1" applyFill="1" applyBorder="1" applyAlignment="1" applyProtection="1">
      <alignment horizontal="center"/>
    </xf>
    <xf numFmtId="0" fontId="19" fillId="8" borderId="3" xfId="0" applyFont="1" applyFill="1" applyBorder="1" applyAlignment="1" applyProtection="1">
      <alignment horizontal="left" vertical="center" wrapText="1"/>
    </xf>
    <xf numFmtId="0" fontId="20" fillId="9" borderId="3" xfId="0" applyFont="1" applyFill="1" applyBorder="1" applyAlignment="1" applyProtection="1">
      <alignment horizontal="left" vertical="center" wrapText="1"/>
    </xf>
    <xf numFmtId="164" fontId="20" fillId="9" borderId="3" xfId="0" applyNumberFormat="1" applyFont="1" applyFill="1" applyBorder="1" applyAlignment="1" applyProtection="1">
      <alignment horizontal="center"/>
    </xf>
    <xf numFmtId="164" fontId="20" fillId="9" borderId="1" xfId="0" applyNumberFormat="1" applyFont="1" applyFill="1" applyBorder="1" applyAlignment="1" applyProtection="1">
      <alignment horizontal="center"/>
    </xf>
    <xf numFmtId="0" fontId="20" fillId="8" borderId="3" xfId="0" applyFont="1" applyFill="1" applyBorder="1" applyAlignment="1" applyProtection="1">
      <alignment horizontal="left" vertical="center"/>
    </xf>
    <xf numFmtId="0" fontId="21" fillId="10" borderId="3" xfId="0" applyFont="1" applyFill="1" applyBorder="1" applyAlignment="1" applyProtection="1">
      <alignment horizontal="left" vertical="center"/>
    </xf>
    <xf numFmtId="164" fontId="20" fillId="10" borderId="3" xfId="0" applyNumberFormat="1" applyFont="1" applyFill="1" applyBorder="1" applyAlignment="1" applyProtection="1">
      <alignment horizontal="center"/>
    </xf>
    <xf numFmtId="0" fontId="20" fillId="11" borderId="3" xfId="0" applyFont="1" applyFill="1" applyBorder="1" applyAlignment="1" applyProtection="1">
      <alignment horizontal="left" vertical="center"/>
    </xf>
    <xf numFmtId="0" fontId="21" fillId="12" borderId="3" xfId="0" applyFont="1" applyFill="1" applyBorder="1" applyAlignment="1" applyProtection="1">
      <alignment horizontal="left" vertical="center"/>
    </xf>
    <xf numFmtId="164" fontId="20" fillId="12" borderId="3" xfId="0" applyNumberFormat="1" applyFont="1" applyFill="1" applyBorder="1" applyAlignment="1" applyProtection="1">
      <alignment horizontal="center"/>
    </xf>
    <xf numFmtId="0" fontId="21" fillId="8" borderId="3" xfId="0" applyFont="1" applyFill="1" applyBorder="1" applyAlignment="1" applyProtection="1">
      <alignment horizontal="left" vertical="center"/>
    </xf>
    <xf numFmtId="164" fontId="20" fillId="8" borderId="3" xfId="0" applyNumberFormat="1" applyFont="1" applyFill="1" applyBorder="1" applyAlignment="1" applyProtection="1">
      <alignment horizontal="center"/>
    </xf>
    <xf numFmtId="0" fontId="20" fillId="13" borderId="3" xfId="0" applyFont="1" applyFill="1" applyBorder="1" applyAlignment="1" applyProtection="1">
      <alignment horizontal="left" vertical="center"/>
    </xf>
    <xf numFmtId="0" fontId="21" fillId="14" borderId="3" xfId="0" applyFont="1" applyFill="1" applyBorder="1" applyAlignment="1" applyProtection="1">
      <alignment horizontal="left" vertical="center"/>
    </xf>
    <xf numFmtId="164" fontId="20" fillId="14" borderId="3" xfId="0" applyNumberFormat="1" applyFont="1" applyFill="1" applyBorder="1" applyAlignment="1" applyProtection="1">
      <alignment horizontal="center"/>
    </xf>
    <xf numFmtId="0" fontId="20" fillId="15" borderId="3" xfId="0" applyFont="1" applyFill="1" applyBorder="1" applyAlignment="1" applyProtection="1">
      <alignment horizontal="left" vertical="center"/>
    </xf>
    <xf numFmtId="0" fontId="21" fillId="15" borderId="3" xfId="0" applyFont="1" applyFill="1" applyBorder="1" applyAlignment="1" applyProtection="1">
      <alignment horizontal="left" vertical="center"/>
    </xf>
    <xf numFmtId="164" fontId="20" fillId="15" borderId="3" xfId="0" applyNumberFormat="1" applyFont="1" applyFill="1" applyBorder="1" applyAlignment="1" applyProtection="1">
      <alignment horizontal="center"/>
    </xf>
    <xf numFmtId="0" fontId="21" fillId="13" borderId="3" xfId="0" applyFont="1" applyFill="1" applyBorder="1" applyAlignment="1" applyProtection="1">
      <alignment horizontal="left" vertical="center"/>
    </xf>
    <xf numFmtId="164" fontId="20" fillId="13" borderId="3" xfId="0" applyNumberFormat="1" applyFont="1" applyFill="1" applyBorder="1" applyAlignment="1" applyProtection="1">
      <alignment horizontal="center"/>
    </xf>
    <xf numFmtId="0" fontId="20" fillId="16" borderId="3" xfId="0" applyFont="1" applyFill="1" applyBorder="1" applyAlignment="1" applyProtection="1">
      <alignment horizontal="left" vertical="center"/>
    </xf>
    <xf numFmtId="0" fontId="21" fillId="16" borderId="3" xfId="0" applyFont="1" applyFill="1" applyBorder="1" applyAlignment="1" applyProtection="1">
      <alignment horizontal="left" vertical="center"/>
    </xf>
    <xf numFmtId="164" fontId="20" fillId="16" borderId="3" xfId="0" applyNumberFormat="1" applyFont="1" applyFill="1" applyBorder="1" applyAlignment="1" applyProtection="1">
      <alignment horizontal="center"/>
    </xf>
    <xf numFmtId="0" fontId="20" fillId="6" borderId="3" xfId="0" applyFont="1" applyFill="1" applyBorder="1" applyAlignment="1" applyProtection="1">
      <alignment horizontal="left" vertical="center"/>
    </xf>
    <xf numFmtId="0" fontId="21" fillId="6" borderId="3" xfId="0" applyFont="1" applyFill="1" applyBorder="1" applyAlignment="1" applyProtection="1">
      <alignment horizontal="left" vertical="center"/>
    </xf>
    <xf numFmtId="164" fontId="20" fillId="6" borderId="3" xfId="0" applyNumberFormat="1" applyFont="1" applyFill="1" applyBorder="1" applyAlignment="1" applyProtection="1">
      <alignment horizontal="center"/>
    </xf>
    <xf numFmtId="0" fontId="21" fillId="17" borderId="3" xfId="0" applyFont="1" applyFill="1" applyBorder="1" applyAlignment="1" applyProtection="1">
      <alignment horizontal="left" vertical="center"/>
    </xf>
    <xf numFmtId="0" fontId="21" fillId="17" borderId="3" xfId="0" applyFont="1" applyFill="1" applyBorder="1" applyAlignment="1" applyProtection="1">
      <alignment horizontal="left" vertical="center" wrapText="1"/>
    </xf>
    <xf numFmtId="164" fontId="20" fillId="17" borderId="3" xfId="0" applyNumberFormat="1" applyFont="1" applyFill="1" applyBorder="1" applyAlignment="1" applyProtection="1">
      <alignment horizontal="center"/>
    </xf>
    <xf numFmtId="0" fontId="21" fillId="12" borderId="3" xfId="0" applyFont="1" applyFill="1" applyBorder="1" applyAlignment="1" applyProtection="1">
      <alignment horizontal="left" vertical="center" wrapText="1"/>
    </xf>
    <xf numFmtId="0" fontId="20" fillId="18" borderId="3" xfId="0" applyFont="1" applyFill="1" applyBorder="1" applyAlignment="1" applyProtection="1">
      <alignment horizontal="left" vertical="center"/>
    </xf>
    <xf numFmtId="0" fontId="21" fillId="18" borderId="3" xfId="0" applyFont="1" applyFill="1" applyBorder="1" applyAlignment="1" applyProtection="1">
      <alignment horizontal="left" vertical="center"/>
    </xf>
    <xf numFmtId="164" fontId="22" fillId="18" borderId="3" xfId="0" applyNumberFormat="1" applyFont="1" applyFill="1" applyBorder="1" applyAlignment="1" applyProtection="1">
      <alignment horizontal="center"/>
    </xf>
    <xf numFmtId="164" fontId="20" fillId="18" borderId="3" xfId="0" applyNumberFormat="1" applyFont="1" applyFill="1" applyBorder="1" applyAlignment="1" applyProtection="1">
      <alignment horizontal="center"/>
    </xf>
    <xf numFmtId="164" fontId="22" fillId="10" borderId="3" xfId="0" applyNumberFormat="1" applyFont="1" applyFill="1" applyBorder="1" applyAlignment="1" applyProtection="1">
      <alignment horizontal="center"/>
    </xf>
    <xf numFmtId="0" fontId="21" fillId="11" borderId="3" xfId="0" applyFont="1" applyFill="1" applyBorder="1" applyAlignment="1" applyProtection="1">
      <alignment horizontal="left" vertical="center"/>
    </xf>
    <xf numFmtId="164" fontId="22" fillId="11" borderId="3" xfId="0" applyNumberFormat="1" applyFont="1" applyFill="1" applyBorder="1" applyAlignment="1" applyProtection="1">
      <alignment horizontal="center"/>
    </xf>
    <xf numFmtId="164" fontId="20" fillId="11" borderId="3" xfId="0" applyNumberFormat="1" applyFont="1" applyFill="1" applyBorder="1" applyAlignment="1" applyProtection="1">
      <alignment horizontal="center"/>
    </xf>
    <xf numFmtId="164" fontId="22" fillId="8" borderId="3" xfId="0" applyNumberFormat="1" applyFont="1" applyFill="1" applyBorder="1" applyAlignment="1" applyProtection="1">
      <alignment horizontal="center"/>
    </xf>
    <xf numFmtId="0" fontId="22" fillId="9" borderId="3" xfId="0" applyFont="1" applyFill="1" applyBorder="1" applyAlignment="1" applyProtection="1">
      <alignment horizontal="left" vertical="center"/>
    </xf>
    <xf numFmtId="0" fontId="23" fillId="9" borderId="3" xfId="0" applyFont="1" applyFill="1" applyBorder="1" applyAlignment="1" applyProtection="1">
      <alignment horizontal="left" vertical="center"/>
    </xf>
    <xf numFmtId="164" fontId="22" fillId="9" borderId="3" xfId="0" applyNumberFormat="1" applyFont="1" applyFill="1" applyBorder="1" applyAlignment="1" applyProtection="1">
      <alignment horizontal="center"/>
    </xf>
    <xf numFmtId="0" fontId="22" fillId="8" borderId="3" xfId="0" applyFont="1" applyFill="1" applyBorder="1" applyAlignment="1" applyProtection="1">
      <alignment horizontal="left" vertical="center"/>
    </xf>
    <xf numFmtId="0" fontId="23" fillId="10" borderId="3" xfId="0" applyFont="1" applyFill="1" applyBorder="1" applyAlignment="1" applyProtection="1">
      <alignment horizontal="left" vertical="center"/>
    </xf>
    <xf numFmtId="0" fontId="23" fillId="8" borderId="3" xfId="0" applyFont="1" applyFill="1" applyBorder="1" applyAlignment="1" applyProtection="1">
      <alignment horizontal="left" vertical="center"/>
    </xf>
    <xf numFmtId="0" fontId="20" fillId="9" borderId="3" xfId="0" applyFont="1" applyFill="1" applyBorder="1" applyAlignment="1" applyProtection="1">
      <alignment horizontal="left" vertical="center"/>
    </xf>
    <xf numFmtId="0" fontId="21" fillId="9" borderId="3" xfId="0" applyFont="1" applyFill="1" applyBorder="1" applyAlignment="1" applyProtection="1">
      <alignment horizontal="left" vertical="center"/>
    </xf>
    <xf numFmtId="0" fontId="21" fillId="4" borderId="3" xfId="0" applyFont="1" applyFill="1" applyBorder="1" applyAlignment="1" applyProtection="1">
      <alignment horizontal="left" vertical="center"/>
    </xf>
    <xf numFmtId="164" fontId="22" fillId="4" borderId="3" xfId="0" applyNumberFormat="1" applyFont="1" applyFill="1" applyBorder="1" applyAlignment="1" applyProtection="1">
      <alignment horizontal="center"/>
    </xf>
    <xf numFmtId="164" fontId="20" fillId="4" borderId="3" xfId="0" applyNumberFormat="1" applyFont="1" applyFill="1" applyBorder="1" applyAlignment="1" applyProtection="1">
      <alignment horizontal="center"/>
    </xf>
    <xf numFmtId="0" fontId="21" fillId="19" borderId="3" xfId="0" applyFont="1" applyFill="1" applyBorder="1" applyAlignment="1" applyProtection="1">
      <alignment horizontal="left" vertical="center"/>
    </xf>
    <xf numFmtId="164" fontId="20" fillId="19" borderId="3" xfId="0" applyNumberFormat="1" applyFont="1" applyFill="1" applyBorder="1" applyAlignment="1" applyProtection="1">
      <alignment horizontal="center"/>
    </xf>
    <xf numFmtId="0" fontId="20" fillId="20" borderId="3" xfId="0" applyFont="1" applyFill="1" applyBorder="1" applyAlignment="1" applyProtection="1">
      <alignment horizontal="left" vertical="center"/>
    </xf>
    <xf numFmtId="0" fontId="21" fillId="20" borderId="3" xfId="0" applyFont="1" applyFill="1" applyBorder="1" applyAlignment="1" applyProtection="1">
      <alignment horizontal="left" vertical="center"/>
    </xf>
    <xf numFmtId="164" fontId="20" fillId="20" borderId="3" xfId="0" applyNumberFormat="1" applyFont="1" applyFill="1" applyBorder="1" applyAlignment="1" applyProtection="1">
      <alignment horizontal="center"/>
    </xf>
    <xf numFmtId="0" fontId="21" fillId="19" borderId="3" xfId="0" applyFont="1" applyFill="1" applyBorder="1" applyAlignment="1" applyProtection="1">
      <alignment horizontal="left" vertical="center" wrapText="1"/>
    </xf>
    <xf numFmtId="164" fontId="22" fillId="19" borderId="3" xfId="0" applyNumberFormat="1" applyFont="1" applyFill="1" applyBorder="1" applyAlignment="1" applyProtection="1">
      <alignment horizontal="center"/>
    </xf>
    <xf numFmtId="0" fontId="21" fillId="11" borderId="3" xfId="0" applyFont="1" applyFill="1" applyBorder="1" applyAlignment="1" applyProtection="1">
      <alignment horizontal="left" vertical="center" wrapText="1"/>
    </xf>
    <xf numFmtId="0" fontId="20" fillId="8" borderId="3" xfId="0" applyFont="1" applyFill="1" applyBorder="1" applyAlignment="1" applyProtection="1">
      <alignment horizontal="left" vertical="center" wrapText="1"/>
    </xf>
    <xf numFmtId="0" fontId="20" fillId="19" borderId="3" xfId="0" applyFont="1" applyFill="1" applyBorder="1" applyAlignment="1" applyProtection="1">
      <alignment horizontal="left" vertical="center" wrapText="1"/>
    </xf>
    <xf numFmtId="0" fontId="19" fillId="7" borderId="3" xfId="0" applyFont="1" applyFill="1" applyBorder="1" applyAlignment="1" applyProtection="1">
      <alignment horizontal="left" vertical="center"/>
    </xf>
    <xf numFmtId="0" fontId="19" fillId="7" borderId="3" xfId="0" applyFont="1" applyFill="1" applyBorder="1" applyAlignment="1" applyProtection="1">
      <alignment vertical="center" wrapText="1"/>
    </xf>
    <xf numFmtId="0" fontId="20" fillId="9" borderId="3" xfId="0" applyFont="1" applyFill="1" applyBorder="1" applyAlignment="1" applyProtection="1">
      <alignment vertical="center" wrapText="1"/>
    </xf>
    <xf numFmtId="164" fontId="20" fillId="9" borderId="3" xfId="0" applyNumberFormat="1" applyFont="1" applyFill="1" applyBorder="1" applyAlignment="1" applyProtection="1">
      <alignment horizontal="center" wrapText="1"/>
    </xf>
    <xf numFmtId="164" fontId="20" fillId="8" borderId="3" xfId="0" applyNumberFormat="1" applyFont="1" applyFill="1" applyBorder="1" applyAlignment="1" applyProtection="1">
      <alignment horizontal="center" wrapText="1"/>
    </xf>
    <xf numFmtId="0" fontId="20" fillId="8" borderId="0" xfId="0" applyFont="1" applyFill="1" applyBorder="1" applyAlignment="1" applyProtection="1">
      <alignment horizontal="left" vertical="center" wrapText="1"/>
    </xf>
    <xf numFmtId="0" fontId="21" fillId="8" borderId="0" xfId="0" applyFont="1" applyFill="1" applyBorder="1" applyAlignment="1" applyProtection="1">
      <alignment horizontal="left" vertical="center"/>
    </xf>
    <xf numFmtId="164" fontId="20" fillId="8" borderId="0" xfId="0" applyNumberFormat="1" applyFont="1" applyFill="1" applyBorder="1" applyAlignment="1" applyProtection="1">
      <alignment horizontal="center"/>
    </xf>
    <xf numFmtId="164" fontId="20" fillId="8" borderId="0" xfId="0" applyNumberFormat="1" applyFont="1" applyFill="1" applyBorder="1" applyAlignment="1" applyProtection="1">
      <alignment horizontal="center" wrapText="1"/>
    </xf>
    <xf numFmtId="0" fontId="24" fillId="0" borderId="0" xfId="0" applyFont="1" applyAlignment="1" applyProtection="1"/>
    <xf numFmtId="164" fontId="24" fillId="0" borderId="0" xfId="0" applyNumberFormat="1" applyFont="1" applyAlignment="1" applyProtection="1">
      <alignment horizontal="center"/>
    </xf>
    <xf numFmtId="164" fontId="25" fillId="6" borderId="3" xfId="0" applyNumberFormat="1" applyFont="1" applyFill="1" applyBorder="1" applyAlignment="1" applyProtection="1">
      <alignment horizontal="center" vertical="center" wrapText="1"/>
    </xf>
    <xf numFmtId="164" fontId="19" fillId="7" borderId="3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left" vertical="center" wrapText="1"/>
    </xf>
    <xf numFmtId="0" fontId="20" fillId="0" borderId="3" xfId="0" applyFont="1" applyBorder="1" applyAlignment="1" applyProtection="1">
      <alignment horizontal="left" vertical="center" wrapText="1"/>
    </xf>
    <xf numFmtId="0" fontId="20" fillId="10" borderId="3" xfId="0" applyFont="1" applyFill="1" applyBorder="1" applyAlignment="1" applyProtection="1">
      <alignment horizontal="left" vertical="center" wrapText="1"/>
    </xf>
    <xf numFmtId="164" fontId="22" fillId="6" borderId="3" xfId="0" applyNumberFormat="1" applyFont="1" applyFill="1" applyBorder="1" applyAlignment="1" applyProtection="1">
      <alignment horizontal="center"/>
    </xf>
    <xf numFmtId="0" fontId="20" fillId="0" borderId="3" xfId="0" applyFont="1" applyBorder="1" applyAlignment="1" applyProtection="1">
      <alignment horizontal="left" vertical="center"/>
    </xf>
    <xf numFmtId="0" fontId="21" fillId="0" borderId="3" xfId="0" applyFont="1" applyBorder="1" applyAlignment="1" applyProtection="1">
      <alignment horizontal="left" vertical="center"/>
    </xf>
    <xf numFmtId="164" fontId="22" fillId="0" borderId="3" xfId="0" applyNumberFormat="1" applyFont="1" applyBorder="1" applyAlignment="1" applyProtection="1">
      <alignment horizontal="center"/>
    </xf>
    <xf numFmtId="164" fontId="20" fillId="0" borderId="3" xfId="0" applyNumberFormat="1" applyFont="1" applyBorder="1" applyAlignment="1" applyProtection="1">
      <alignment horizontal="center"/>
    </xf>
    <xf numFmtId="0" fontId="21" fillId="0" borderId="3" xfId="0" applyFont="1" applyBorder="1" applyAlignment="1" applyProtection="1">
      <alignment horizontal="left" vertical="center" wrapText="1"/>
    </xf>
    <xf numFmtId="0" fontId="21" fillId="10" borderId="3" xfId="0" applyFont="1" applyFill="1" applyBorder="1" applyAlignment="1" applyProtection="1">
      <alignment horizontal="left" vertical="center" wrapText="1"/>
    </xf>
    <xf numFmtId="0" fontId="20" fillId="21" borderId="3" xfId="0" applyFont="1" applyFill="1" applyBorder="1" applyAlignment="1" applyProtection="1">
      <alignment horizontal="left" vertical="center" wrapText="1"/>
    </xf>
    <xf numFmtId="0" fontId="21" fillId="22" borderId="3" xfId="0" applyFont="1" applyFill="1" applyBorder="1" applyAlignment="1" applyProtection="1">
      <alignment horizontal="left" vertical="center"/>
    </xf>
    <xf numFmtId="0" fontId="21" fillId="22" borderId="3" xfId="0" applyFont="1" applyFill="1" applyBorder="1" applyAlignment="1" applyProtection="1">
      <alignment horizontal="left" vertical="center" wrapText="1"/>
    </xf>
    <xf numFmtId="164" fontId="25" fillId="22" borderId="3" xfId="0" applyNumberFormat="1" applyFont="1" applyFill="1" applyBorder="1" applyAlignment="1" applyProtection="1">
      <alignment horizontal="center"/>
    </xf>
    <xf numFmtId="164" fontId="20" fillId="22" borderId="3" xfId="0" applyNumberFormat="1" applyFont="1" applyFill="1" applyBorder="1" applyAlignment="1" applyProtection="1">
      <alignment horizontal="center"/>
    </xf>
    <xf numFmtId="164" fontId="20" fillId="21" borderId="3" xfId="0" applyNumberFormat="1" applyFont="1" applyFill="1" applyBorder="1" applyAlignment="1" applyProtection="1">
      <alignment horizontal="center"/>
    </xf>
    <xf numFmtId="0" fontId="20" fillId="23" borderId="3" xfId="0" applyFont="1" applyFill="1" applyBorder="1" applyAlignment="1" applyProtection="1">
      <alignment horizontal="left" vertical="center"/>
    </xf>
    <xf numFmtId="0" fontId="21" fillId="23" borderId="3" xfId="0" applyFont="1" applyFill="1" applyBorder="1" applyAlignment="1" applyProtection="1">
      <alignment horizontal="left" vertical="center"/>
    </xf>
    <xf numFmtId="0" fontId="21" fillId="23" borderId="3" xfId="0" applyFont="1" applyFill="1" applyBorder="1" applyAlignment="1" applyProtection="1">
      <alignment horizontal="left" vertical="center" wrapText="1"/>
    </xf>
    <xf numFmtId="164" fontId="25" fillId="23" borderId="3" xfId="0" applyNumberFormat="1" applyFont="1" applyFill="1" applyBorder="1" applyAlignment="1" applyProtection="1">
      <alignment horizontal="center"/>
    </xf>
    <xf numFmtId="164" fontId="20" fillId="23" borderId="3" xfId="0" applyNumberFormat="1" applyFont="1" applyFill="1" applyBorder="1" applyAlignment="1" applyProtection="1">
      <alignment horizontal="center"/>
    </xf>
    <xf numFmtId="164" fontId="25" fillId="0" borderId="3" xfId="0" applyNumberFormat="1" applyFont="1" applyBorder="1" applyAlignment="1" applyProtection="1">
      <alignment horizontal="center"/>
    </xf>
    <xf numFmtId="0" fontId="20" fillId="6" borderId="3" xfId="0" applyFont="1" applyFill="1" applyBorder="1" applyAlignment="1" applyProtection="1">
      <alignment horizontal="left" vertical="center" wrapText="1"/>
    </xf>
    <xf numFmtId="0" fontId="20" fillId="23" borderId="3" xfId="0" applyFont="1" applyFill="1" applyBorder="1" applyAlignment="1" applyProtection="1">
      <alignment horizontal="left" vertical="center" wrapText="1"/>
    </xf>
    <xf numFmtId="0" fontId="20" fillId="24" borderId="3" xfId="0" applyFont="1" applyFill="1" applyBorder="1" applyAlignment="1" applyProtection="1">
      <alignment horizontal="left" vertical="center" wrapText="1"/>
    </xf>
    <xf numFmtId="164" fontId="22" fillId="24" borderId="3" xfId="0" applyNumberFormat="1" applyFont="1" applyFill="1" applyBorder="1" applyAlignment="1" applyProtection="1">
      <alignment horizontal="center"/>
    </xf>
    <xf numFmtId="164" fontId="20" fillId="24" borderId="3" xfId="0" applyNumberFormat="1" applyFont="1" applyFill="1" applyBorder="1" applyAlignment="1" applyProtection="1">
      <alignment horizontal="center"/>
    </xf>
    <xf numFmtId="0" fontId="20" fillId="2" borderId="3" xfId="0" applyFont="1" applyFill="1" applyBorder="1" applyAlignment="1" applyProtection="1">
      <alignment horizontal="left" vertical="center" wrapText="1"/>
    </xf>
    <xf numFmtId="0" fontId="20" fillId="17" borderId="3" xfId="0" applyFont="1" applyFill="1" applyBorder="1" applyAlignment="1" applyProtection="1">
      <alignment horizontal="left" vertical="center" wrapText="1"/>
    </xf>
    <xf numFmtId="164" fontId="22" fillId="17" borderId="3" xfId="0" applyNumberFormat="1" applyFont="1" applyFill="1" applyBorder="1" applyAlignment="1" applyProtection="1">
      <alignment horizontal="center"/>
    </xf>
    <xf numFmtId="0" fontId="20" fillId="0" borderId="3" xfId="0" applyFont="1" applyFill="1" applyBorder="1" applyAlignment="1" applyProtection="1">
      <alignment horizontal="left" vertical="center" wrapText="1"/>
    </xf>
    <xf numFmtId="164" fontId="22" fillId="0" borderId="3" xfId="0" applyNumberFormat="1" applyFont="1" applyFill="1" applyBorder="1" applyAlignment="1" applyProtection="1">
      <alignment horizontal="center"/>
    </xf>
    <xf numFmtId="164" fontId="20" fillId="0" borderId="3" xfId="0" applyNumberFormat="1" applyFont="1" applyFill="1" applyBorder="1" applyAlignment="1" applyProtection="1">
      <alignment horizontal="center"/>
    </xf>
    <xf numFmtId="164" fontId="22" fillId="23" borderId="3" xfId="0" applyNumberFormat="1" applyFont="1" applyFill="1" applyBorder="1" applyAlignment="1" applyProtection="1">
      <alignment horizontal="center"/>
    </xf>
    <xf numFmtId="0" fontId="20" fillId="16" borderId="3" xfId="0" applyFont="1" applyFill="1" applyBorder="1" applyAlignment="1" applyProtection="1">
      <alignment horizontal="left" vertical="center" wrapText="1"/>
    </xf>
    <xf numFmtId="164" fontId="22" fillId="16" borderId="3" xfId="0" applyNumberFormat="1" applyFont="1" applyFill="1" applyBorder="1" applyAlignment="1" applyProtection="1">
      <alignment horizontal="center"/>
    </xf>
    <xf numFmtId="0" fontId="21" fillId="9" borderId="3" xfId="0" applyFont="1" applyFill="1" applyBorder="1" applyAlignment="1" applyProtection="1">
      <alignment horizontal="left" vertical="center" wrapText="1"/>
    </xf>
    <xf numFmtId="0" fontId="20" fillId="7" borderId="3" xfId="0" applyFont="1" applyFill="1" applyBorder="1" applyAlignment="1" applyProtection="1">
      <alignment horizontal="left" vertical="center"/>
    </xf>
    <xf numFmtId="0" fontId="21" fillId="7" borderId="3" xfId="0" applyFont="1" applyFill="1" applyBorder="1" applyAlignment="1" applyProtection="1">
      <alignment horizontal="left" vertical="center"/>
    </xf>
    <xf numFmtId="0" fontId="20" fillId="7" borderId="3" xfId="0" applyFont="1" applyFill="1" applyBorder="1" applyAlignment="1" applyProtection="1">
      <alignment horizontal="left" vertical="center" wrapText="1"/>
    </xf>
    <xf numFmtId="164" fontId="22" fillId="7" borderId="3" xfId="0" applyNumberFormat="1" applyFont="1" applyFill="1" applyBorder="1" applyAlignment="1" applyProtection="1">
      <alignment horizontal="center"/>
    </xf>
    <xf numFmtId="0" fontId="20" fillId="22" borderId="3" xfId="0" applyFont="1" applyFill="1" applyBorder="1" applyAlignment="1" applyProtection="1">
      <alignment horizontal="left" vertical="center" wrapText="1"/>
    </xf>
    <xf numFmtId="164" fontId="22" fillId="22" borderId="3" xfId="0" applyNumberFormat="1" applyFont="1" applyFill="1" applyBorder="1" applyAlignment="1" applyProtection="1">
      <alignment horizontal="center"/>
    </xf>
    <xf numFmtId="0" fontId="20" fillId="4" borderId="3" xfId="0" applyFont="1" applyFill="1" applyBorder="1" applyAlignment="1" applyProtection="1">
      <alignment horizontal="left" vertical="center"/>
    </xf>
    <xf numFmtId="0" fontId="20" fillId="4" borderId="3" xfId="0" applyFont="1" applyFill="1" applyBorder="1" applyAlignment="1" applyProtection="1">
      <alignment horizontal="left" vertical="center" wrapText="1"/>
    </xf>
    <xf numFmtId="0" fontId="20" fillId="0" borderId="3" xfId="0" applyFont="1" applyBorder="1" applyAlignment="1" applyProtection="1"/>
    <xf numFmtId="0" fontId="20" fillId="22" borderId="3" xfId="0" applyFont="1" applyFill="1" applyBorder="1" applyAlignment="1" applyProtection="1">
      <alignment horizontal="left"/>
    </xf>
    <xf numFmtId="0" fontId="20" fillId="22" borderId="3" xfId="0" applyFont="1" applyFill="1" applyBorder="1" applyAlignment="1" applyProtection="1"/>
    <xf numFmtId="0" fontId="20" fillId="4" borderId="3" xfId="0" applyFont="1" applyFill="1" applyBorder="1" applyAlignment="1" applyProtection="1"/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3" fontId="6" fillId="0" borderId="4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3" fontId="3" fillId="0" borderId="3" xfId="0" applyNumberFormat="1" applyFont="1" applyFill="1" applyBorder="1" applyAlignment="1" applyProtection="1">
      <alignment horizontal="righ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3" fontId="3" fillId="2" borderId="3" xfId="0" applyNumberFormat="1" applyFont="1" applyFill="1" applyBorder="1" applyAlignment="1" applyProtection="1">
      <alignment horizontal="right" wrapText="1"/>
    </xf>
    <xf numFmtId="3" fontId="3" fillId="2" borderId="4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0" borderId="3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0" fillId="0" borderId="0" xfId="0" applyNumberFormat="1"/>
    <xf numFmtId="0" fontId="0" fillId="0" borderId="0" xfId="0" applyFill="1"/>
    <xf numFmtId="0" fontId="27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4" fontId="9" fillId="4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horizontal="right"/>
    </xf>
    <xf numFmtId="0" fontId="9" fillId="25" borderId="4" xfId="0" applyFont="1" applyFill="1" applyBorder="1" applyAlignment="1">
      <alignment horizontal="left" vertical="center" wrapText="1" indent="1"/>
    </xf>
    <xf numFmtId="0" fontId="9" fillId="25" borderId="4" xfId="0" applyFont="1" applyFill="1" applyBorder="1" applyAlignment="1">
      <alignment horizontal="left" vertical="center" wrapText="1"/>
    </xf>
    <xf numFmtId="4" fontId="7" fillId="25" borderId="3" xfId="0" applyNumberFormat="1" applyFont="1" applyFill="1" applyBorder="1" applyAlignment="1">
      <alignment horizontal="right"/>
    </xf>
    <xf numFmtId="4" fontId="7" fillId="25" borderId="3" xfId="0" applyNumberFormat="1" applyFont="1" applyFill="1" applyBorder="1" applyAlignment="1">
      <alignment horizontal="right" wrapText="1"/>
    </xf>
    <xf numFmtId="0" fontId="28" fillId="26" borderId="4" xfId="0" applyFont="1" applyFill="1" applyBorder="1" applyAlignment="1">
      <alignment horizontal="left" vertical="center" wrapText="1"/>
    </xf>
    <xf numFmtId="0" fontId="7" fillId="26" borderId="4" xfId="0" applyFont="1" applyFill="1" applyBorder="1" applyAlignment="1">
      <alignment horizontal="left" vertical="center" wrapText="1"/>
    </xf>
    <xf numFmtId="4" fontId="7" fillId="26" borderId="3" xfId="0" applyNumberFormat="1" applyFont="1" applyFill="1" applyBorder="1" applyAlignment="1">
      <alignment horizontal="right"/>
    </xf>
    <xf numFmtId="4" fontId="7" fillId="26" borderId="3" xfId="0" applyNumberFormat="1" applyFont="1" applyFill="1" applyBorder="1" applyAlignment="1">
      <alignment horizontal="right" wrapText="1"/>
    </xf>
    <xf numFmtId="0" fontId="28" fillId="27" borderId="1" xfId="0" applyFont="1" applyFill="1" applyBorder="1" applyAlignment="1">
      <alignment horizontal="left" vertical="center" wrapText="1"/>
    </xf>
    <xf numFmtId="0" fontId="28" fillId="27" borderId="2" xfId="0" applyFont="1" applyFill="1" applyBorder="1" applyAlignment="1">
      <alignment horizontal="left" vertical="center" wrapText="1"/>
    </xf>
    <xf numFmtId="0" fontId="28" fillId="27" borderId="4" xfId="0" applyFont="1" applyFill="1" applyBorder="1" applyAlignment="1">
      <alignment horizontal="left" vertical="center" wrapText="1"/>
    </xf>
    <xf numFmtId="0" fontId="7" fillId="27" borderId="4" xfId="0" applyFont="1" applyFill="1" applyBorder="1" applyAlignment="1">
      <alignment horizontal="left" vertical="center" wrapText="1"/>
    </xf>
    <xf numFmtId="4" fontId="7" fillId="27" borderId="3" xfId="0" applyNumberFormat="1" applyFont="1" applyFill="1" applyBorder="1" applyAlignment="1">
      <alignment horizontal="right"/>
    </xf>
    <xf numFmtId="4" fontId="29" fillId="27" borderId="3" xfId="0" applyNumberFormat="1" applyFont="1" applyFill="1" applyBorder="1" applyAlignment="1">
      <alignment horizontal="right"/>
    </xf>
    <xf numFmtId="0" fontId="7" fillId="3" borderId="4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/>
    </xf>
    <xf numFmtId="4" fontId="7" fillId="3" borderId="3" xfId="0" applyNumberFormat="1" applyFont="1" applyFill="1" applyBorder="1" applyAlignment="1">
      <alignment horizontal="right"/>
    </xf>
    <xf numFmtId="4" fontId="29" fillId="3" borderId="3" xfId="0" applyNumberFormat="1" applyFont="1" applyFill="1" applyBorder="1" applyAlignment="1">
      <alignment horizontal="right"/>
    </xf>
    <xf numFmtId="0" fontId="7" fillId="27" borderId="3" xfId="0" quotePrefix="1" applyFont="1" applyFill="1" applyBorder="1" applyAlignment="1">
      <alignment horizontal="left" vertical="center"/>
    </xf>
    <xf numFmtId="4" fontId="29" fillId="2" borderId="3" xfId="0" applyNumberFormat="1" applyFont="1" applyFill="1" applyBorder="1" applyAlignment="1">
      <alignment horizontal="right"/>
    </xf>
    <xf numFmtId="0" fontId="30" fillId="27" borderId="3" xfId="0" applyFont="1" applyFill="1" applyBorder="1" applyAlignment="1">
      <alignment horizontal="left"/>
    </xf>
    <xf numFmtId="0" fontId="30" fillId="27" borderId="3" xfId="0" applyFont="1" applyFill="1" applyBorder="1"/>
    <xf numFmtId="4" fontId="30" fillId="27" borderId="3" xfId="0" applyNumberFormat="1" applyFont="1" applyFill="1" applyBorder="1"/>
    <xf numFmtId="0" fontId="30" fillId="0" borderId="3" xfId="0" applyFont="1" applyBorder="1" applyAlignment="1">
      <alignment horizontal="left"/>
    </xf>
    <xf numFmtId="4" fontId="30" fillId="0" borderId="3" xfId="0" applyNumberFormat="1" applyFont="1" applyBorder="1"/>
    <xf numFmtId="0" fontId="30" fillId="0" borderId="3" xfId="0" applyFont="1" applyBorder="1"/>
    <xf numFmtId="0" fontId="30" fillId="2" borderId="3" xfId="0" applyFont="1" applyFill="1" applyBorder="1" applyAlignment="1">
      <alignment horizontal="left"/>
    </xf>
    <xf numFmtId="0" fontId="30" fillId="2" borderId="3" xfId="0" applyFont="1" applyFill="1" applyBorder="1"/>
    <xf numFmtId="4" fontId="30" fillId="2" borderId="3" xfId="0" applyNumberFormat="1" applyFont="1" applyFill="1" applyBorder="1"/>
    <xf numFmtId="0" fontId="7" fillId="2" borderId="1" xfId="0" quotePrefix="1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7" fillId="2" borderId="4" xfId="0" quotePrefix="1" applyFont="1" applyFill="1" applyBorder="1" applyAlignment="1">
      <alignment horizontal="center" vertical="center"/>
    </xf>
    <xf numFmtId="0" fontId="30" fillId="0" borderId="4" xfId="0" applyFont="1" applyBorder="1" applyAlignment="1">
      <alignment horizontal="left"/>
    </xf>
    <xf numFmtId="0" fontId="30" fillId="0" borderId="4" xfId="0" applyFont="1" applyBorder="1"/>
    <xf numFmtId="0" fontId="7" fillId="3" borderId="1" xfId="0" quotePrefix="1" applyFont="1" applyFill="1" applyBorder="1" applyAlignment="1">
      <alignment horizontal="center" vertical="center"/>
    </xf>
    <xf numFmtId="0" fontId="7" fillId="3" borderId="2" xfId="0" quotePrefix="1" applyFont="1" applyFill="1" applyBorder="1" applyAlignment="1">
      <alignment horizontal="center" vertical="center"/>
    </xf>
    <xf numFmtId="0" fontId="7" fillId="3" borderId="4" xfId="0" quotePrefix="1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left"/>
    </xf>
    <xf numFmtId="0" fontId="30" fillId="3" borderId="4" xfId="0" applyFont="1" applyFill="1" applyBorder="1"/>
    <xf numFmtId="4" fontId="30" fillId="3" borderId="3" xfId="0" applyNumberFormat="1" applyFont="1" applyFill="1" applyBorder="1"/>
    <xf numFmtId="0" fontId="7" fillId="27" borderId="1" xfId="0" quotePrefix="1" applyFont="1" applyFill="1" applyBorder="1" applyAlignment="1">
      <alignment horizontal="center" vertical="center"/>
    </xf>
    <xf numFmtId="0" fontId="7" fillId="27" borderId="2" xfId="0" quotePrefix="1" applyFont="1" applyFill="1" applyBorder="1" applyAlignment="1">
      <alignment horizontal="center" vertical="center"/>
    </xf>
    <xf numFmtId="0" fontId="7" fillId="27" borderId="4" xfId="0" quotePrefix="1" applyFont="1" applyFill="1" applyBorder="1" applyAlignment="1">
      <alignment horizontal="center" vertical="center"/>
    </xf>
    <xf numFmtId="0" fontId="30" fillId="27" borderId="4" xfId="0" applyFont="1" applyFill="1" applyBorder="1" applyAlignment="1">
      <alignment horizontal="left"/>
    </xf>
    <xf numFmtId="0" fontId="30" fillId="27" borderId="4" xfId="0" applyFont="1" applyFill="1" applyBorder="1"/>
    <xf numFmtId="0" fontId="7" fillId="22" borderId="4" xfId="0" applyFont="1" applyFill="1" applyBorder="1" applyAlignment="1">
      <alignment horizontal="left" vertical="center" wrapText="1"/>
    </xf>
    <xf numFmtId="4" fontId="7" fillId="22" borderId="3" xfId="0" applyNumberFormat="1" applyFont="1" applyFill="1" applyBorder="1" applyAlignment="1">
      <alignment horizontal="right"/>
    </xf>
    <xf numFmtId="4" fontId="7" fillId="3" borderId="4" xfId="0" applyNumberFormat="1" applyFont="1" applyFill="1" applyBorder="1" applyAlignment="1">
      <alignment horizontal="right"/>
    </xf>
    <xf numFmtId="0" fontId="7" fillId="27" borderId="1" xfId="0" applyFont="1" applyFill="1" applyBorder="1" applyAlignment="1">
      <alignment horizontal="left" vertical="center" wrapText="1" indent="1"/>
    </xf>
    <xf numFmtId="0" fontId="7" fillId="27" borderId="2" xfId="0" applyFont="1" applyFill="1" applyBorder="1" applyAlignment="1">
      <alignment horizontal="left" vertical="center" wrapText="1" indent="1"/>
    </xf>
    <xf numFmtId="0" fontId="7" fillId="27" borderId="4" xfId="0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/>
    </xf>
    <xf numFmtId="4" fontId="31" fillId="0" borderId="3" xfId="0" applyNumberFormat="1" applyFont="1" applyBorder="1"/>
    <xf numFmtId="4" fontId="7" fillId="27" borderId="4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  <xf numFmtId="0" fontId="32" fillId="25" borderId="4" xfId="0" applyFont="1" applyFill="1" applyBorder="1" applyAlignment="1">
      <alignment horizontal="left" vertical="center" wrapText="1"/>
    </xf>
    <xf numFmtId="0" fontId="33" fillId="25" borderId="3" xfId="0" applyFont="1" applyFill="1" applyBorder="1" applyAlignment="1">
      <alignment wrapText="1"/>
    </xf>
    <xf numFmtId="4" fontId="29" fillId="25" borderId="3" xfId="0" applyNumberFormat="1" applyFont="1" applyFill="1" applyBorder="1" applyAlignment="1">
      <alignment horizontal="right"/>
    </xf>
    <xf numFmtId="4" fontId="29" fillId="25" borderId="3" xfId="0" applyNumberFormat="1" applyFont="1" applyFill="1" applyBorder="1" applyAlignment="1">
      <alignment horizontal="right" wrapText="1"/>
    </xf>
    <xf numFmtId="0" fontId="7" fillId="26" borderId="1" xfId="0" applyFont="1" applyFill="1" applyBorder="1" applyAlignment="1">
      <alignment horizontal="left" vertical="center" wrapText="1"/>
    </xf>
    <xf numFmtId="0" fontId="7" fillId="26" borderId="2" xfId="0" applyFont="1" applyFill="1" applyBorder="1" applyAlignment="1">
      <alignment horizontal="left" vertical="center" wrapText="1" indent="1"/>
    </xf>
    <xf numFmtId="0" fontId="7" fillId="26" borderId="4" xfId="0" applyFont="1" applyFill="1" applyBorder="1" applyAlignment="1">
      <alignment horizontal="left" vertical="center" wrapText="1" indent="1"/>
    </xf>
    <xf numFmtId="4" fontId="29" fillId="26" borderId="3" xfId="0" applyNumberFormat="1" applyFont="1" applyFill="1" applyBorder="1" applyAlignment="1">
      <alignment horizontal="right"/>
    </xf>
    <xf numFmtId="4" fontId="29" fillId="26" borderId="3" xfId="0" applyNumberFormat="1" applyFont="1" applyFill="1" applyBorder="1" applyAlignment="1">
      <alignment horizontal="right" wrapText="1"/>
    </xf>
    <xf numFmtId="0" fontId="7" fillId="27" borderId="1" xfId="0" applyFont="1" applyFill="1" applyBorder="1" applyAlignment="1">
      <alignment horizontal="left" vertical="center" wrapText="1"/>
    </xf>
    <xf numFmtId="0" fontId="8" fillId="27" borderId="3" xfId="0" quotePrefix="1" applyFont="1" applyFill="1" applyBorder="1" applyAlignment="1">
      <alignment horizontal="left" vertical="center"/>
    </xf>
    <xf numFmtId="0" fontId="8" fillId="26" borderId="1" xfId="0" applyFont="1" applyFill="1" applyBorder="1" applyAlignment="1">
      <alignment horizontal="left" vertical="center" wrapText="1"/>
    </xf>
    <xf numFmtId="0" fontId="8" fillId="26" borderId="2" xfId="0" applyFont="1" applyFill="1" applyBorder="1" applyAlignment="1">
      <alignment horizontal="left" vertical="center" wrapText="1" indent="1"/>
    </xf>
    <xf numFmtId="0" fontId="8" fillId="26" borderId="4" xfId="0" applyFont="1" applyFill="1" applyBorder="1" applyAlignment="1">
      <alignment horizontal="left" vertical="center" wrapText="1" indent="1"/>
    </xf>
    <xf numFmtId="0" fontId="8" fillId="26" borderId="4" xfId="0" applyFont="1" applyFill="1" applyBorder="1" applyAlignment="1">
      <alignment horizontal="left" vertical="center" wrapText="1"/>
    </xf>
    <xf numFmtId="0" fontId="34" fillId="25" borderId="4" xfId="0" quotePrefix="1" applyFont="1" applyFill="1" applyBorder="1" applyAlignment="1">
      <alignment horizontal="left" vertical="center"/>
    </xf>
    <xf numFmtId="0" fontId="9" fillId="25" borderId="4" xfId="0" quotePrefix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left"/>
    </xf>
    <xf numFmtId="0" fontId="30" fillId="0" borderId="3" xfId="0" applyFont="1" applyFill="1" applyBorder="1"/>
    <xf numFmtId="4" fontId="30" fillId="0" borderId="3" xfId="0" applyNumberFormat="1" applyFont="1" applyFill="1" applyBorder="1"/>
    <xf numFmtId="0" fontId="35" fillId="25" borderId="3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left" vertical="center"/>
    </xf>
    <xf numFmtId="4" fontId="7" fillId="2" borderId="4" xfId="0" applyNumberFormat="1" applyFont="1" applyFill="1" applyBorder="1" applyAlignment="1">
      <alignment horizontal="right"/>
    </xf>
    <xf numFmtId="3" fontId="7" fillId="27" borderId="3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vertical="center" wrapText="1" indent="1"/>
    </xf>
    <xf numFmtId="0" fontId="30" fillId="2" borderId="4" xfId="0" applyFont="1" applyFill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7" fillId="2" borderId="4" xfId="0" quotePrefix="1" applyFont="1" applyFill="1" applyBorder="1" applyAlignment="1">
      <alignment horizontal="left" vertical="center"/>
    </xf>
    <xf numFmtId="0" fontId="30" fillId="0" borderId="6" xfId="0" applyFont="1" applyBorder="1"/>
    <xf numFmtId="0" fontId="30" fillId="0" borderId="7" xfId="0" applyFont="1" applyBorder="1"/>
    <xf numFmtId="0" fontId="30" fillId="0" borderId="8" xfId="0" applyFont="1" applyBorder="1"/>
    <xf numFmtId="0" fontId="30" fillId="0" borderId="9" xfId="0" applyFont="1" applyBorder="1"/>
    <xf numFmtId="0" fontId="30" fillId="0" borderId="5" xfId="0" applyFont="1" applyBorder="1"/>
    <xf numFmtId="0" fontId="30" fillId="0" borderId="10" xfId="0" applyFont="1" applyBorder="1"/>
    <xf numFmtId="0" fontId="30" fillId="26" borderId="3" xfId="0" applyFont="1" applyFill="1" applyBorder="1" applyAlignment="1">
      <alignment horizontal="left"/>
    </xf>
    <xf numFmtId="0" fontId="30" fillId="26" borderId="3" xfId="0" applyFont="1" applyFill="1" applyBorder="1"/>
    <xf numFmtId="0" fontId="30" fillId="27" borderId="1" xfId="0" applyFont="1" applyFill="1" applyBorder="1" applyAlignment="1">
      <alignment horizontal="left"/>
    </xf>
    <xf numFmtId="0" fontId="30" fillId="3" borderId="3" xfId="0" applyFont="1" applyFill="1" applyBorder="1" applyAlignment="1">
      <alignment horizontal="left"/>
    </xf>
    <xf numFmtId="0" fontId="30" fillId="3" borderId="3" xfId="0" applyFont="1" applyFill="1" applyBorder="1"/>
    <xf numFmtId="0" fontId="30" fillId="3" borderId="1" xfId="0" applyFont="1" applyFill="1" applyBorder="1" applyAlignment="1">
      <alignment horizontal="left"/>
    </xf>
    <xf numFmtId="4" fontId="30" fillId="26" borderId="3" xfId="0" applyNumberFormat="1" applyFont="1" applyFill="1" applyBorder="1"/>
    <xf numFmtId="0" fontId="1" fillId="0" borderId="3" xfId="0" applyFont="1" applyBorder="1"/>
    <xf numFmtId="0" fontId="0" fillId="0" borderId="3" xfId="0" applyBorder="1"/>
    <xf numFmtId="3" fontId="0" fillId="0" borderId="3" xfId="0" applyNumberFormat="1" applyBorder="1"/>
    <xf numFmtId="4" fontId="7" fillId="2" borderId="3" xfId="0" applyNumberFormat="1" applyFont="1" applyFill="1" applyBorder="1" applyAlignment="1">
      <alignment horizontal="right" wrapText="1"/>
    </xf>
    <xf numFmtId="4" fontId="7" fillId="2" borderId="4" xfId="0" applyNumberFormat="1" applyFont="1" applyFill="1" applyBorder="1" applyAlignment="1">
      <alignment horizontal="right" wrapText="1"/>
    </xf>
    <xf numFmtId="4" fontId="7" fillId="27" borderId="3" xfId="0" applyNumberFormat="1" applyFont="1" applyFill="1" applyBorder="1" applyAlignment="1">
      <alignment horizontal="right" wrapText="1"/>
    </xf>
    <xf numFmtId="4" fontId="7" fillId="27" borderId="4" xfId="0" applyNumberFormat="1" applyFont="1" applyFill="1" applyBorder="1" applyAlignment="1">
      <alignment horizontal="right" wrapText="1"/>
    </xf>
    <xf numFmtId="4" fontId="0" fillId="0" borderId="0" xfId="0" applyNumberFormat="1"/>
    <xf numFmtId="164" fontId="25" fillId="28" borderId="3" xfId="0" applyNumberFormat="1" applyFont="1" applyFill="1" applyBorder="1" applyAlignment="1" applyProtection="1">
      <alignment horizontal="center" vertical="center" wrapText="1"/>
    </xf>
    <xf numFmtId="164" fontId="19" fillId="28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0" fillId="0" borderId="1" xfId="0" applyFont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2" xfId="0" applyFont="1" applyBorder="1" applyAlignment="1">
      <alignment horizontal="left"/>
    </xf>
    <xf numFmtId="0" fontId="30" fillId="26" borderId="1" xfId="0" applyFont="1" applyFill="1" applyBorder="1" applyAlignment="1">
      <alignment horizontal="left"/>
    </xf>
    <xf numFmtId="0" fontId="30" fillId="26" borderId="4" xfId="0" applyFont="1" applyFill="1" applyBorder="1" applyAlignment="1">
      <alignment horizontal="left"/>
    </xf>
    <xf numFmtId="0" fontId="7" fillId="22" borderId="1" xfId="0" applyFont="1" applyFill="1" applyBorder="1" applyAlignment="1">
      <alignment horizontal="left" vertical="center" wrapText="1"/>
    </xf>
    <xf numFmtId="0" fontId="7" fillId="22" borderId="2" xfId="0" applyFont="1" applyFill="1" applyBorder="1" applyAlignment="1">
      <alignment horizontal="left" vertical="center" wrapText="1"/>
    </xf>
    <xf numFmtId="0" fontId="7" fillId="22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32" fillId="25" borderId="1" xfId="0" applyFont="1" applyFill="1" applyBorder="1" applyAlignment="1">
      <alignment horizontal="left" vertical="center" wrapText="1"/>
    </xf>
    <xf numFmtId="0" fontId="32" fillId="25" borderId="2" xfId="0" applyFont="1" applyFill="1" applyBorder="1" applyAlignment="1">
      <alignment horizontal="left" vertical="center" wrapText="1"/>
    </xf>
    <xf numFmtId="0" fontId="32" fillId="25" borderId="4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/>
    </xf>
    <xf numFmtId="0" fontId="30" fillId="3" borderId="4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left" vertical="center" indent="1"/>
    </xf>
    <xf numFmtId="0" fontId="7" fillId="27" borderId="1" xfId="0" quotePrefix="1" applyFont="1" applyFill="1" applyBorder="1" applyAlignment="1">
      <alignment horizontal="center" vertical="center"/>
    </xf>
    <xf numFmtId="0" fontId="7" fillId="27" borderId="2" xfId="0" quotePrefix="1" applyFont="1" applyFill="1" applyBorder="1" applyAlignment="1">
      <alignment horizontal="center" vertical="center"/>
    </xf>
    <xf numFmtId="0" fontId="7" fillId="27" borderId="4" xfId="0" quotePrefix="1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7" fillId="2" borderId="4" xfId="0" quotePrefix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27" borderId="1" xfId="0" applyFont="1" applyFill="1" applyBorder="1" applyAlignment="1">
      <alignment horizontal="center"/>
    </xf>
    <xf numFmtId="0" fontId="30" fillId="27" borderId="2" xfId="0" applyFont="1" applyFill="1" applyBorder="1" applyAlignment="1">
      <alignment horizontal="center"/>
    </xf>
    <xf numFmtId="0" fontId="30" fillId="27" borderId="4" xfId="0" applyFont="1" applyFill="1" applyBorder="1" applyAlignment="1">
      <alignment horizontal="center"/>
    </xf>
    <xf numFmtId="0" fontId="28" fillId="26" borderId="1" xfId="0" applyFont="1" applyFill="1" applyBorder="1" applyAlignment="1">
      <alignment horizontal="left" vertical="center" wrapText="1"/>
    </xf>
    <xf numFmtId="0" fontId="28" fillId="26" borderId="2" xfId="0" applyFont="1" applyFill="1" applyBorder="1" applyAlignment="1">
      <alignment horizontal="left" vertical="center" wrapText="1"/>
    </xf>
    <xf numFmtId="0" fontId="28" fillId="26" borderId="4" xfId="0" applyFont="1" applyFill="1" applyBorder="1" applyAlignment="1">
      <alignment horizontal="left" vertical="center" wrapText="1"/>
    </xf>
    <xf numFmtId="0" fontId="7" fillId="27" borderId="1" xfId="0" applyFont="1" applyFill="1" applyBorder="1" applyAlignment="1">
      <alignment horizontal="center" vertical="center" wrapText="1"/>
    </xf>
    <xf numFmtId="0" fontId="7" fillId="27" borderId="2" xfId="0" applyFont="1" applyFill="1" applyBorder="1" applyAlignment="1">
      <alignment horizontal="center" vertical="center" wrapText="1"/>
    </xf>
    <xf numFmtId="0" fontId="7" fillId="27" borderId="4" xfId="0" applyFont="1" applyFill="1" applyBorder="1" applyAlignment="1">
      <alignment horizontal="center" vertical="center" wrapText="1"/>
    </xf>
    <xf numFmtId="0" fontId="9" fillId="25" borderId="1" xfId="0" applyFont="1" applyFill="1" applyBorder="1" applyAlignment="1">
      <alignment horizontal="left" vertical="center" wrapText="1"/>
    </xf>
    <xf numFmtId="0" fontId="9" fillId="25" borderId="2" xfId="0" applyFont="1" applyFill="1" applyBorder="1" applyAlignment="1">
      <alignment horizontal="left" vertical="center" wrapText="1"/>
    </xf>
    <xf numFmtId="0" fontId="9" fillId="25" borderId="4" xfId="0" applyFont="1" applyFill="1" applyBorder="1" applyAlignment="1">
      <alignment horizontal="left" vertical="center" wrapText="1"/>
    </xf>
    <xf numFmtId="0" fontId="8" fillId="26" borderId="1" xfId="0" applyFont="1" applyFill="1" applyBorder="1" applyAlignment="1">
      <alignment horizontal="left" vertical="center" wrapText="1"/>
    </xf>
    <xf numFmtId="0" fontId="8" fillId="26" borderId="2" xfId="0" applyFont="1" applyFill="1" applyBorder="1" applyAlignment="1">
      <alignment horizontal="left" vertical="center" wrapText="1"/>
    </xf>
    <xf numFmtId="0" fontId="8" fillId="26" borderId="4" xfId="0" applyFont="1" applyFill="1" applyBorder="1" applyAlignment="1">
      <alignment horizontal="left" vertical="center" wrapText="1"/>
    </xf>
    <xf numFmtId="0" fontId="7" fillId="27" borderId="1" xfId="0" applyFont="1" applyFill="1" applyBorder="1" applyAlignment="1">
      <alignment horizontal="left" vertical="center" wrapText="1"/>
    </xf>
    <xf numFmtId="0" fontId="7" fillId="27" borderId="2" xfId="0" applyFont="1" applyFill="1" applyBorder="1" applyAlignment="1">
      <alignment horizontal="left" vertical="center" wrapText="1"/>
    </xf>
    <xf numFmtId="0" fontId="7" fillId="27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4B9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workbookViewId="0">
      <selection activeCell="H15" sqref="H15"/>
    </sheetView>
  </sheetViews>
  <sheetFormatPr defaultRowHeight="15" x14ac:dyDescent="0.25"/>
  <cols>
    <col min="1" max="1" width="9.140625" customWidth="1"/>
    <col min="5" max="10" width="25.28515625" customWidth="1"/>
  </cols>
  <sheetData>
    <row r="1" spans="1:10" ht="42" customHeight="1" x14ac:dyDescent="0.25">
      <c r="A1" s="330" t="s">
        <v>267</v>
      </c>
      <c r="B1" s="330"/>
      <c r="C1" s="330"/>
      <c r="D1" s="330"/>
      <c r="E1" s="330"/>
      <c r="F1" s="330"/>
      <c r="G1" s="330"/>
      <c r="H1" s="330"/>
      <c r="I1" s="330"/>
      <c r="J1" s="330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49.5" customHeight="1" x14ac:dyDescent="0.25">
      <c r="A3" s="348" t="s">
        <v>269</v>
      </c>
      <c r="B3" s="348"/>
      <c r="C3" s="348"/>
      <c r="D3" s="348"/>
      <c r="E3" s="4"/>
      <c r="F3" s="4"/>
      <c r="G3" s="4"/>
      <c r="H3" s="4"/>
      <c r="I3" s="4"/>
      <c r="J3" s="4"/>
    </row>
    <row r="4" spans="1:10" ht="15.75" x14ac:dyDescent="0.25">
      <c r="A4" s="330" t="s">
        <v>20</v>
      </c>
      <c r="B4" s="330"/>
      <c r="C4" s="330"/>
      <c r="D4" s="330"/>
      <c r="E4" s="330"/>
      <c r="F4" s="330"/>
      <c r="G4" s="330"/>
      <c r="H4" s="330"/>
      <c r="I4" s="343"/>
      <c r="J4" s="343"/>
    </row>
    <row r="5" spans="1:10" ht="18" x14ac:dyDescent="0.25">
      <c r="A5" s="4"/>
      <c r="B5" s="4"/>
      <c r="C5" s="4"/>
      <c r="D5" s="4"/>
      <c r="E5" s="4"/>
      <c r="F5" s="4"/>
      <c r="G5" s="4"/>
      <c r="H5" s="4"/>
      <c r="I5" s="5"/>
      <c r="J5" s="5"/>
    </row>
    <row r="6" spans="1:10" ht="15.75" x14ac:dyDescent="0.25">
      <c r="A6" s="330" t="s">
        <v>26</v>
      </c>
      <c r="B6" s="331"/>
      <c r="C6" s="331"/>
      <c r="D6" s="331"/>
      <c r="E6" s="331"/>
      <c r="F6" s="331"/>
      <c r="G6" s="331"/>
      <c r="H6" s="331"/>
      <c r="I6" s="331"/>
      <c r="J6" s="331"/>
    </row>
    <row r="7" spans="1:10" ht="18" x14ac:dyDescent="0.25">
      <c r="A7" s="1"/>
      <c r="B7" s="2"/>
      <c r="C7" s="2"/>
      <c r="D7" s="2"/>
      <c r="E7" s="6"/>
      <c r="F7" s="7"/>
      <c r="G7" s="7"/>
      <c r="H7" s="7"/>
      <c r="I7" s="7"/>
      <c r="J7" s="33" t="s">
        <v>34</v>
      </c>
    </row>
    <row r="8" spans="1:10" ht="25.5" x14ac:dyDescent="0.25">
      <c r="A8" s="26"/>
      <c r="B8" s="27"/>
      <c r="C8" s="27"/>
      <c r="D8" s="28"/>
      <c r="E8" s="29"/>
      <c r="F8" s="3" t="s">
        <v>70</v>
      </c>
      <c r="G8" s="3" t="s">
        <v>71</v>
      </c>
      <c r="H8" s="3" t="s">
        <v>76</v>
      </c>
      <c r="I8" s="3" t="s">
        <v>41</v>
      </c>
      <c r="J8" s="3" t="s">
        <v>73</v>
      </c>
    </row>
    <row r="9" spans="1:10" x14ac:dyDescent="0.25">
      <c r="A9" s="335" t="s">
        <v>0</v>
      </c>
      <c r="B9" s="329"/>
      <c r="C9" s="329"/>
      <c r="D9" s="329"/>
      <c r="E9" s="344"/>
      <c r="F9" s="30">
        <f>F10+F11</f>
        <v>984111</v>
      </c>
      <c r="G9" s="30">
        <f t="shared" ref="G9:J9" si="0">G10+G11</f>
        <v>1249809</v>
      </c>
      <c r="H9" s="30">
        <f t="shared" si="0"/>
        <v>1751551</v>
      </c>
      <c r="I9" s="30">
        <f t="shared" si="0"/>
        <v>1523605</v>
      </c>
      <c r="J9" s="30">
        <f t="shared" si="0"/>
        <v>1373605</v>
      </c>
    </row>
    <row r="10" spans="1:10" x14ac:dyDescent="0.25">
      <c r="A10" s="345" t="s">
        <v>35</v>
      </c>
      <c r="B10" s="346"/>
      <c r="C10" s="346"/>
      <c r="D10" s="346"/>
      <c r="E10" s="342"/>
      <c r="F10" s="31">
        <v>984111</v>
      </c>
      <c r="G10" s="31">
        <v>1249809</v>
      </c>
      <c r="H10" s="31">
        <v>1751551</v>
      </c>
      <c r="I10" s="31">
        <v>1523605</v>
      </c>
      <c r="J10" s="31">
        <v>1373605</v>
      </c>
    </row>
    <row r="11" spans="1:10" x14ac:dyDescent="0.25">
      <c r="A11" s="341" t="s">
        <v>36</v>
      </c>
      <c r="B11" s="342"/>
      <c r="C11" s="342"/>
      <c r="D11" s="342"/>
      <c r="E11" s="342"/>
      <c r="F11" s="31"/>
      <c r="G11" s="31"/>
      <c r="H11" s="31"/>
      <c r="I11" s="31"/>
      <c r="J11" s="31"/>
    </row>
    <row r="12" spans="1:10" x14ac:dyDescent="0.25">
      <c r="A12" s="34" t="s">
        <v>1</v>
      </c>
      <c r="B12" s="41"/>
      <c r="C12" s="41"/>
      <c r="D12" s="41"/>
      <c r="E12" s="41"/>
      <c r="F12" s="30">
        <f>F13+F14</f>
        <v>988969</v>
      </c>
      <c r="G12" s="30">
        <f t="shared" ref="G12:J12" si="1">G13+G14</f>
        <v>1249809</v>
      </c>
      <c r="H12" s="30">
        <f t="shared" si="1"/>
        <v>1751551</v>
      </c>
      <c r="I12" s="30">
        <f t="shared" si="1"/>
        <v>1523605</v>
      </c>
      <c r="J12" s="30">
        <f t="shared" si="1"/>
        <v>1373605</v>
      </c>
    </row>
    <row r="13" spans="1:10" x14ac:dyDescent="0.25">
      <c r="A13" s="347" t="s">
        <v>37</v>
      </c>
      <c r="B13" s="346"/>
      <c r="C13" s="346"/>
      <c r="D13" s="346"/>
      <c r="E13" s="346"/>
      <c r="F13" s="31">
        <v>980825</v>
      </c>
      <c r="G13" s="31">
        <v>981388</v>
      </c>
      <c r="H13" s="31">
        <v>1371745</v>
      </c>
      <c r="I13" s="31">
        <v>1370605</v>
      </c>
      <c r="J13" s="42">
        <v>1370605</v>
      </c>
    </row>
    <row r="14" spans="1:10" x14ac:dyDescent="0.25">
      <c r="A14" s="341" t="s">
        <v>38</v>
      </c>
      <c r="B14" s="342"/>
      <c r="C14" s="342"/>
      <c r="D14" s="342"/>
      <c r="E14" s="342"/>
      <c r="F14" s="31">
        <v>8144</v>
      </c>
      <c r="G14" s="31">
        <v>268421</v>
      </c>
      <c r="H14" s="31">
        <v>379806</v>
      </c>
      <c r="I14" s="31">
        <v>153000</v>
      </c>
      <c r="J14" s="42">
        <v>3000</v>
      </c>
    </row>
    <row r="15" spans="1:10" x14ac:dyDescent="0.25">
      <c r="A15" s="328" t="s">
        <v>61</v>
      </c>
      <c r="B15" s="329"/>
      <c r="C15" s="329"/>
      <c r="D15" s="329"/>
      <c r="E15" s="329"/>
      <c r="F15" s="30">
        <f>F9-F12</f>
        <v>-4858</v>
      </c>
      <c r="G15" s="30">
        <f t="shared" ref="G15:J15" si="2">G9-G12</f>
        <v>0</v>
      </c>
      <c r="H15" s="30">
        <f t="shared" si="2"/>
        <v>0</v>
      </c>
      <c r="I15" s="30">
        <f t="shared" si="2"/>
        <v>0</v>
      </c>
      <c r="J15" s="30">
        <f t="shared" si="2"/>
        <v>0</v>
      </c>
    </row>
    <row r="16" spans="1:10" ht="18" x14ac:dyDescent="0.25">
      <c r="A16" s="4"/>
      <c r="B16" s="22"/>
      <c r="C16" s="22"/>
      <c r="D16" s="22"/>
      <c r="E16" s="22"/>
      <c r="F16" s="22"/>
      <c r="G16" s="22"/>
      <c r="H16" s="23"/>
      <c r="I16" s="23"/>
      <c r="J16" s="23"/>
    </row>
    <row r="17" spans="1:10" ht="15.75" x14ac:dyDescent="0.25">
      <c r="A17" s="330" t="s">
        <v>27</v>
      </c>
      <c r="B17" s="331"/>
      <c r="C17" s="331"/>
      <c r="D17" s="331"/>
      <c r="E17" s="331"/>
      <c r="F17" s="331"/>
      <c r="G17" s="331"/>
      <c r="H17" s="331"/>
      <c r="I17" s="331"/>
      <c r="J17" s="331"/>
    </row>
    <row r="18" spans="1:10" ht="18" x14ac:dyDescent="0.25">
      <c r="A18" s="4"/>
      <c r="B18" s="22"/>
      <c r="C18" s="22"/>
      <c r="D18" s="22"/>
      <c r="E18" s="22"/>
      <c r="F18" s="22"/>
      <c r="G18" s="22"/>
      <c r="H18" s="23"/>
      <c r="I18" s="23"/>
      <c r="J18" s="23"/>
    </row>
    <row r="19" spans="1:10" ht="25.5" x14ac:dyDescent="0.25">
      <c r="A19" s="26"/>
      <c r="B19" s="27"/>
      <c r="C19" s="27"/>
      <c r="D19" s="28"/>
      <c r="E19" s="29"/>
      <c r="F19" s="3" t="s">
        <v>70</v>
      </c>
      <c r="G19" s="3" t="s">
        <v>71</v>
      </c>
      <c r="H19" s="3" t="s">
        <v>72</v>
      </c>
      <c r="I19" s="3" t="s">
        <v>41</v>
      </c>
      <c r="J19" s="3" t="s">
        <v>73</v>
      </c>
    </row>
    <row r="20" spans="1:10" x14ac:dyDescent="0.25">
      <c r="A20" s="341" t="s">
        <v>39</v>
      </c>
      <c r="B20" s="342"/>
      <c r="C20" s="342"/>
      <c r="D20" s="342"/>
      <c r="E20" s="342"/>
      <c r="F20" s="31"/>
      <c r="G20" s="31"/>
      <c r="H20" s="31"/>
      <c r="I20" s="31"/>
      <c r="J20" s="42"/>
    </row>
    <row r="21" spans="1:10" x14ac:dyDescent="0.25">
      <c r="A21" s="341" t="s">
        <v>40</v>
      </c>
      <c r="B21" s="342"/>
      <c r="C21" s="342"/>
      <c r="D21" s="342"/>
      <c r="E21" s="342"/>
      <c r="F21" s="31"/>
      <c r="G21" s="31"/>
      <c r="H21" s="31"/>
      <c r="I21" s="31"/>
      <c r="J21" s="42"/>
    </row>
    <row r="22" spans="1:10" x14ac:dyDescent="0.25">
      <c r="A22" s="328" t="s">
        <v>2</v>
      </c>
      <c r="B22" s="329"/>
      <c r="C22" s="329"/>
      <c r="D22" s="329"/>
      <c r="E22" s="329"/>
      <c r="F22" s="30">
        <f>F20-F21</f>
        <v>0</v>
      </c>
      <c r="G22" s="30">
        <f t="shared" ref="G22:J22" si="3">G20-G21</f>
        <v>0</v>
      </c>
      <c r="H22" s="30">
        <f t="shared" si="3"/>
        <v>0</v>
      </c>
      <c r="I22" s="30">
        <f t="shared" si="3"/>
        <v>0</v>
      </c>
      <c r="J22" s="30">
        <f t="shared" si="3"/>
        <v>0</v>
      </c>
    </row>
    <row r="23" spans="1:10" x14ac:dyDescent="0.25">
      <c r="A23" s="328" t="s">
        <v>62</v>
      </c>
      <c r="B23" s="329"/>
      <c r="C23" s="329"/>
      <c r="D23" s="329"/>
      <c r="E23" s="329"/>
      <c r="F23" s="30">
        <f>F15+F22</f>
        <v>-4858</v>
      </c>
      <c r="G23" s="30">
        <f t="shared" ref="G23:J23" si="4">G15+G22</f>
        <v>0</v>
      </c>
      <c r="H23" s="30">
        <f t="shared" si="4"/>
        <v>0</v>
      </c>
      <c r="I23" s="30">
        <f t="shared" si="4"/>
        <v>0</v>
      </c>
      <c r="J23" s="30">
        <f t="shared" si="4"/>
        <v>0</v>
      </c>
    </row>
    <row r="24" spans="1:10" ht="18" x14ac:dyDescent="0.25">
      <c r="A24" s="21"/>
      <c r="B24" s="22"/>
      <c r="C24" s="22"/>
      <c r="D24" s="22"/>
      <c r="E24" s="22"/>
      <c r="F24" s="22"/>
      <c r="G24" s="22"/>
      <c r="H24" s="23"/>
      <c r="I24" s="23"/>
      <c r="J24" s="23"/>
    </row>
    <row r="25" spans="1:10" ht="15.75" x14ac:dyDescent="0.25">
      <c r="A25" s="330" t="s">
        <v>63</v>
      </c>
      <c r="B25" s="331"/>
      <c r="C25" s="331"/>
      <c r="D25" s="331"/>
      <c r="E25" s="331"/>
      <c r="F25" s="331"/>
      <c r="G25" s="331"/>
      <c r="H25" s="331"/>
      <c r="I25" s="331"/>
      <c r="J25" s="331"/>
    </row>
    <row r="26" spans="1:10" ht="15.75" x14ac:dyDescent="0.25">
      <c r="A26" s="39"/>
      <c r="B26" s="40"/>
      <c r="C26" s="40"/>
      <c r="D26" s="40"/>
      <c r="E26" s="40"/>
      <c r="F26" s="40"/>
      <c r="G26" s="40"/>
      <c r="H26" s="40"/>
      <c r="I26" s="40"/>
      <c r="J26" s="40"/>
    </row>
    <row r="27" spans="1:10" ht="25.5" x14ac:dyDescent="0.25">
      <c r="A27" s="26"/>
      <c r="B27" s="27"/>
      <c r="C27" s="27"/>
      <c r="D27" s="28"/>
      <c r="E27" s="29"/>
      <c r="F27" s="3" t="s">
        <v>70</v>
      </c>
      <c r="G27" s="3" t="s">
        <v>71</v>
      </c>
      <c r="H27" s="3" t="s">
        <v>72</v>
      </c>
      <c r="I27" s="3" t="s">
        <v>41</v>
      </c>
      <c r="J27" s="3" t="s">
        <v>73</v>
      </c>
    </row>
    <row r="28" spans="1:10" ht="15" customHeight="1" x14ac:dyDescent="0.25">
      <c r="A28" s="332" t="s">
        <v>64</v>
      </c>
      <c r="B28" s="333"/>
      <c r="C28" s="333"/>
      <c r="D28" s="333"/>
      <c r="E28" s="334"/>
      <c r="F28" s="43">
        <v>0</v>
      </c>
      <c r="G28" s="43">
        <v>0</v>
      </c>
      <c r="H28" s="43">
        <v>0</v>
      </c>
      <c r="I28" s="43">
        <v>0</v>
      </c>
      <c r="J28" s="44">
        <v>0</v>
      </c>
    </row>
    <row r="29" spans="1:10" ht="15" customHeight="1" x14ac:dyDescent="0.25">
      <c r="A29" s="328" t="s">
        <v>65</v>
      </c>
      <c r="B29" s="329"/>
      <c r="C29" s="329"/>
      <c r="D29" s="329"/>
      <c r="E29" s="329"/>
      <c r="F29" s="45">
        <f>F23+F28</f>
        <v>-4858</v>
      </c>
      <c r="G29" s="45">
        <f t="shared" ref="G29:J29" si="5">G23+G28</f>
        <v>0</v>
      </c>
      <c r="H29" s="45">
        <f t="shared" si="5"/>
        <v>0</v>
      </c>
      <c r="I29" s="45">
        <f t="shared" si="5"/>
        <v>0</v>
      </c>
      <c r="J29" s="46">
        <f t="shared" si="5"/>
        <v>0</v>
      </c>
    </row>
    <row r="30" spans="1:10" ht="45" customHeight="1" x14ac:dyDescent="0.25">
      <c r="A30" s="335" t="s">
        <v>66</v>
      </c>
      <c r="B30" s="336"/>
      <c r="C30" s="336"/>
      <c r="D30" s="336"/>
      <c r="E30" s="337"/>
      <c r="F30" s="45">
        <f>F15+F22+F28-F29</f>
        <v>0</v>
      </c>
      <c r="G30" s="45">
        <f t="shared" ref="G30:J30" si="6">G15+G22+G28-G29</f>
        <v>0</v>
      </c>
      <c r="H30" s="45">
        <f t="shared" si="6"/>
        <v>0</v>
      </c>
      <c r="I30" s="45">
        <f t="shared" si="6"/>
        <v>0</v>
      </c>
      <c r="J30" s="46">
        <f t="shared" si="6"/>
        <v>0</v>
      </c>
    </row>
    <row r="31" spans="1:10" ht="15.75" x14ac:dyDescent="0.25">
      <c r="A31" s="47"/>
      <c r="B31" s="48"/>
      <c r="C31" s="48"/>
      <c r="D31" s="48"/>
      <c r="E31" s="48"/>
      <c r="F31" s="48"/>
      <c r="G31" s="48"/>
      <c r="H31" s="48"/>
      <c r="I31" s="48"/>
      <c r="J31" s="48"/>
    </row>
    <row r="32" spans="1:10" ht="15.75" x14ac:dyDescent="0.25">
      <c r="A32" s="338" t="s">
        <v>60</v>
      </c>
      <c r="B32" s="338"/>
      <c r="C32" s="338"/>
      <c r="D32" s="338"/>
      <c r="E32" s="338"/>
      <c r="F32" s="338"/>
      <c r="G32" s="338"/>
      <c r="H32" s="338"/>
      <c r="I32" s="338"/>
      <c r="J32" s="338"/>
    </row>
    <row r="33" spans="1:10" ht="18" x14ac:dyDescent="0.25">
      <c r="A33" s="49"/>
      <c r="B33" s="50"/>
      <c r="C33" s="50"/>
      <c r="D33" s="50"/>
      <c r="E33" s="50"/>
      <c r="F33" s="50"/>
      <c r="G33" s="50"/>
      <c r="H33" s="51"/>
      <c r="I33" s="51"/>
      <c r="J33" s="51"/>
    </row>
    <row r="34" spans="1:10" ht="25.5" x14ac:dyDescent="0.25">
      <c r="A34" s="52"/>
      <c r="B34" s="53"/>
      <c r="C34" s="53"/>
      <c r="D34" s="54"/>
      <c r="E34" s="55"/>
      <c r="F34" s="3" t="s">
        <v>70</v>
      </c>
      <c r="G34" s="3" t="s">
        <v>71</v>
      </c>
      <c r="H34" s="3" t="s">
        <v>72</v>
      </c>
      <c r="I34" s="3" t="s">
        <v>41</v>
      </c>
      <c r="J34" s="3" t="s">
        <v>73</v>
      </c>
    </row>
    <row r="35" spans="1:10" x14ac:dyDescent="0.25">
      <c r="A35" s="332" t="s">
        <v>64</v>
      </c>
      <c r="B35" s="333"/>
      <c r="C35" s="333"/>
      <c r="D35" s="333"/>
      <c r="E35" s="334"/>
      <c r="F35" s="43">
        <v>0</v>
      </c>
      <c r="G35" s="43">
        <f>F38</f>
        <v>0</v>
      </c>
      <c r="H35" s="43">
        <f>G38</f>
        <v>0</v>
      </c>
      <c r="I35" s="43">
        <f>H38</f>
        <v>0</v>
      </c>
      <c r="J35" s="44">
        <f>I38</f>
        <v>0</v>
      </c>
    </row>
    <row r="36" spans="1:10" ht="28.5" customHeight="1" x14ac:dyDescent="0.25">
      <c r="A36" s="332" t="s">
        <v>67</v>
      </c>
      <c r="B36" s="333"/>
      <c r="C36" s="333"/>
      <c r="D36" s="333"/>
      <c r="E36" s="334"/>
      <c r="F36" s="43">
        <v>0</v>
      </c>
      <c r="G36" s="43">
        <v>0</v>
      </c>
      <c r="H36" s="43">
        <v>0</v>
      </c>
      <c r="I36" s="43">
        <v>0</v>
      </c>
      <c r="J36" s="44">
        <v>0</v>
      </c>
    </row>
    <row r="37" spans="1:10" x14ac:dyDescent="0.25">
      <c r="A37" s="332" t="s">
        <v>68</v>
      </c>
      <c r="B37" s="339"/>
      <c r="C37" s="339"/>
      <c r="D37" s="339"/>
      <c r="E37" s="340"/>
      <c r="F37" s="43">
        <v>0</v>
      </c>
      <c r="G37" s="43">
        <v>0</v>
      </c>
      <c r="H37" s="43">
        <v>0</v>
      </c>
      <c r="I37" s="43">
        <v>0</v>
      </c>
      <c r="J37" s="44">
        <v>0</v>
      </c>
    </row>
    <row r="38" spans="1:10" ht="15" customHeight="1" x14ac:dyDescent="0.25">
      <c r="A38" s="328" t="s">
        <v>65</v>
      </c>
      <c r="B38" s="329"/>
      <c r="C38" s="329"/>
      <c r="D38" s="329"/>
      <c r="E38" s="329"/>
      <c r="F38" s="32">
        <f>F35-F36+F37</f>
        <v>0</v>
      </c>
      <c r="G38" s="32">
        <f t="shared" ref="G38:J38" si="7">G35-G36+G37</f>
        <v>0</v>
      </c>
      <c r="H38" s="32">
        <f t="shared" si="7"/>
        <v>0</v>
      </c>
      <c r="I38" s="32">
        <f t="shared" si="7"/>
        <v>0</v>
      </c>
      <c r="J38" s="56">
        <f t="shared" si="7"/>
        <v>0</v>
      </c>
    </row>
    <row r="39" spans="1:10" ht="17.25" customHeight="1" x14ac:dyDescent="0.25"/>
    <row r="40" spans="1:10" x14ac:dyDescent="0.25">
      <c r="A40" s="326"/>
      <c r="B40" s="327"/>
      <c r="C40" s="327"/>
      <c r="D40" s="327"/>
      <c r="E40" s="327"/>
      <c r="F40" s="327"/>
      <c r="G40" s="327"/>
      <c r="H40" s="327"/>
      <c r="I40" s="327"/>
      <c r="J40" s="327"/>
    </row>
    <row r="41" spans="1:10" ht="18.75" customHeight="1" x14ac:dyDescent="0.25">
      <c r="B41" t="s">
        <v>263</v>
      </c>
      <c r="G41" t="s">
        <v>265</v>
      </c>
    </row>
    <row r="42" spans="1:10" x14ac:dyDescent="0.25">
      <c r="B42" t="s">
        <v>264</v>
      </c>
      <c r="G42" t="s">
        <v>266</v>
      </c>
    </row>
  </sheetData>
  <mergeCells count="25">
    <mergeCell ref="A21:E21"/>
    <mergeCell ref="A1:J1"/>
    <mergeCell ref="A4:J4"/>
    <mergeCell ref="A6:J6"/>
    <mergeCell ref="A9:E9"/>
    <mergeCell ref="A10:E10"/>
    <mergeCell ref="A11:E11"/>
    <mergeCell ref="A13:E13"/>
    <mergeCell ref="A14:E14"/>
    <mergeCell ref="A15:E15"/>
    <mergeCell ref="A17:J17"/>
    <mergeCell ref="A20:E20"/>
    <mergeCell ref="A3:D3"/>
    <mergeCell ref="A40:J40"/>
    <mergeCell ref="A22:E22"/>
    <mergeCell ref="A23:E23"/>
    <mergeCell ref="A25:J25"/>
    <mergeCell ref="A28:E28"/>
    <mergeCell ref="A29:E29"/>
    <mergeCell ref="A30:E30"/>
    <mergeCell ref="A32:J32"/>
    <mergeCell ref="A35:E35"/>
    <mergeCell ref="A36:E36"/>
    <mergeCell ref="A37:E37"/>
    <mergeCell ref="A38:E38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5"/>
  <sheetViews>
    <sheetView tabSelected="1" topLeftCell="A199" workbookViewId="0">
      <selection activeCell="F230" sqref="F230"/>
    </sheetView>
  </sheetViews>
  <sheetFormatPr defaultRowHeight="15" x14ac:dyDescent="0.25"/>
  <cols>
    <col min="1" max="1" width="4" customWidth="1"/>
    <col min="2" max="2" width="5.42578125" customWidth="1"/>
    <col min="3" max="3" width="5" customWidth="1"/>
    <col min="4" max="4" width="38.5703125" customWidth="1"/>
    <col min="5" max="5" width="16.140625" customWidth="1"/>
    <col min="6" max="6" width="16.85546875" customWidth="1"/>
    <col min="7" max="7" width="16" customWidth="1"/>
    <col min="8" max="8" width="13.85546875" customWidth="1"/>
    <col min="9" max="9" width="15" customWidth="1"/>
    <col min="12" max="13" width="11.7109375" bestFit="1" customWidth="1"/>
  </cols>
  <sheetData>
    <row r="1" spans="1:9" ht="42" customHeight="1" x14ac:dyDescent="0.25">
      <c r="A1" s="330" t="s">
        <v>69</v>
      </c>
      <c r="B1" s="330"/>
      <c r="C1" s="330"/>
      <c r="D1" s="330"/>
      <c r="E1" s="330"/>
      <c r="F1" s="330"/>
      <c r="G1" s="330"/>
    </row>
    <row r="2" spans="1:9" ht="18" customHeight="1" x14ac:dyDescent="0.25">
      <c r="A2" s="4"/>
      <c r="B2" s="4"/>
      <c r="C2" s="4"/>
      <c r="D2" s="350" t="s">
        <v>78</v>
      </c>
      <c r="E2" s="350"/>
      <c r="F2" s="350"/>
      <c r="G2" s="350"/>
    </row>
    <row r="3" spans="1:9" ht="15.75" customHeight="1" x14ac:dyDescent="0.25">
      <c r="A3" s="330" t="s">
        <v>20</v>
      </c>
      <c r="B3" s="330"/>
      <c r="C3" s="330"/>
      <c r="D3" s="330"/>
      <c r="E3" s="330"/>
      <c r="F3" s="330"/>
      <c r="G3" s="330"/>
    </row>
    <row r="4" spans="1:9" ht="18" x14ac:dyDescent="0.25">
      <c r="A4" s="4"/>
      <c r="B4" s="4"/>
      <c r="C4" s="4"/>
      <c r="D4" s="4"/>
      <c r="E4" s="4"/>
      <c r="F4" s="4"/>
      <c r="G4" s="5"/>
    </row>
    <row r="5" spans="1:9" ht="18" customHeight="1" x14ac:dyDescent="0.25">
      <c r="A5" s="330" t="s">
        <v>4</v>
      </c>
      <c r="B5" s="330"/>
      <c r="C5" s="330"/>
      <c r="D5" s="330"/>
      <c r="E5" s="330"/>
      <c r="F5" s="330"/>
      <c r="G5" s="330"/>
    </row>
    <row r="6" spans="1:9" ht="18" x14ac:dyDescent="0.25">
      <c r="A6" s="4"/>
      <c r="B6" s="4"/>
      <c r="C6" s="4"/>
      <c r="D6" s="4"/>
      <c r="E6" s="4"/>
      <c r="F6" s="4"/>
      <c r="G6" s="5"/>
    </row>
    <row r="7" spans="1:9" ht="15.75" customHeight="1" x14ac:dyDescent="0.25">
      <c r="A7" s="330" t="s">
        <v>42</v>
      </c>
      <c r="B7" s="330"/>
      <c r="C7" s="330"/>
      <c r="D7" s="330"/>
      <c r="E7" s="330"/>
      <c r="F7" s="330"/>
      <c r="G7" s="330"/>
    </row>
    <row r="8" spans="1:9" ht="18" x14ac:dyDescent="0.25">
      <c r="A8" s="4"/>
      <c r="B8" s="4"/>
      <c r="C8" s="4"/>
      <c r="D8" s="4"/>
      <c r="E8" s="4"/>
      <c r="F8" s="4"/>
      <c r="G8" s="5"/>
    </row>
    <row r="9" spans="1:9" ht="36" x14ac:dyDescent="0.25">
      <c r="A9" s="57" t="s">
        <v>5</v>
      </c>
      <c r="B9" s="58" t="s">
        <v>6</v>
      </c>
      <c r="C9" s="58" t="s">
        <v>79</v>
      </c>
      <c r="D9" s="58" t="s">
        <v>3</v>
      </c>
      <c r="E9" s="59" t="s">
        <v>80</v>
      </c>
      <c r="F9" s="60" t="s">
        <v>81</v>
      </c>
      <c r="G9" s="60" t="s">
        <v>256</v>
      </c>
      <c r="H9" s="60" t="s">
        <v>82</v>
      </c>
      <c r="I9" s="61" t="s">
        <v>73</v>
      </c>
    </row>
    <row r="10" spans="1:9" x14ac:dyDescent="0.25">
      <c r="A10" s="62">
        <v>6</v>
      </c>
      <c r="B10" s="62"/>
      <c r="C10" s="62"/>
      <c r="D10" s="62" t="s">
        <v>7</v>
      </c>
      <c r="E10" s="63">
        <f>SUM(E11,E33,E36,E43,E29)</f>
        <v>984141</v>
      </c>
      <c r="F10" s="63">
        <f>SUM(F11,F33,F36,F43,F29)</f>
        <v>1249809</v>
      </c>
      <c r="G10" s="63">
        <f>SUM(G11,G33,G36,G43,G29)</f>
        <v>1751551</v>
      </c>
      <c r="H10" s="63">
        <f>SUM(H11,H33,H36,H43,H29)</f>
        <v>1523605</v>
      </c>
      <c r="I10" s="64">
        <f>SUM(I11,I33,I36,I43,I29)</f>
        <v>1373605</v>
      </c>
    </row>
    <row r="11" spans="1:9" ht="23.25" customHeight="1" x14ac:dyDescent="0.25">
      <c r="A11" s="65"/>
      <c r="B11" s="66">
        <v>63</v>
      </c>
      <c r="C11" s="66"/>
      <c r="D11" s="66" t="s">
        <v>29</v>
      </c>
      <c r="E11" s="67">
        <f>SUM(E12,E22)</f>
        <v>917933</v>
      </c>
      <c r="F11" s="67">
        <f>SUM(F12,F22,F16,F19)</f>
        <v>1179502</v>
      </c>
      <c r="G11" s="67">
        <f>SUM(G12,G22,G16,G19)</f>
        <v>1675446</v>
      </c>
      <c r="H11" s="67">
        <f>H12+H16+H19+H22</f>
        <v>1453000</v>
      </c>
      <c r="I11" s="68">
        <f>I12+I16+I19+I22</f>
        <v>1303000</v>
      </c>
    </row>
    <row r="12" spans="1:9" x14ac:dyDescent="0.25">
      <c r="A12" s="69"/>
      <c r="B12" s="69"/>
      <c r="C12" s="70">
        <v>52</v>
      </c>
      <c r="D12" s="70" t="s">
        <v>83</v>
      </c>
      <c r="E12" s="71">
        <f>SUM(E13)</f>
        <v>908724</v>
      </c>
      <c r="F12" s="71">
        <f>SUM(F13)</f>
        <v>905500</v>
      </c>
      <c r="G12" s="71">
        <f t="shared" ref="G12" si="0">SUM(G13)</f>
        <v>1302640</v>
      </c>
      <c r="H12" s="71">
        <v>1303000</v>
      </c>
      <c r="I12" s="71">
        <v>1303000</v>
      </c>
    </row>
    <row r="13" spans="1:9" x14ac:dyDescent="0.25">
      <c r="A13" s="69"/>
      <c r="B13" s="72">
        <v>636</v>
      </c>
      <c r="C13" s="73"/>
      <c r="D13" s="73" t="s">
        <v>84</v>
      </c>
      <c r="E13" s="74">
        <f>SUM(E14:E15)</f>
        <v>908724</v>
      </c>
      <c r="F13" s="74">
        <f t="shared" ref="F13:G13" si="1">SUM(F14:F15)</f>
        <v>905500</v>
      </c>
      <c r="G13" s="74">
        <f t="shared" si="1"/>
        <v>1302640</v>
      </c>
      <c r="H13" s="74"/>
      <c r="I13" s="74"/>
    </row>
    <row r="14" spans="1:9" x14ac:dyDescent="0.25">
      <c r="A14" s="69"/>
      <c r="B14" s="69">
        <v>6361</v>
      </c>
      <c r="C14" s="75"/>
      <c r="D14" s="75" t="s">
        <v>85</v>
      </c>
      <c r="E14" s="76">
        <v>907323</v>
      </c>
      <c r="F14" s="76">
        <v>902500</v>
      </c>
      <c r="G14" s="76">
        <v>1300640</v>
      </c>
      <c r="H14" s="76"/>
      <c r="I14" s="76"/>
    </row>
    <row r="15" spans="1:9" x14ac:dyDescent="0.25">
      <c r="A15" s="69"/>
      <c r="B15" s="69">
        <v>6362</v>
      </c>
      <c r="C15" s="75"/>
      <c r="D15" s="75" t="s">
        <v>86</v>
      </c>
      <c r="E15" s="76">
        <v>1401</v>
      </c>
      <c r="F15" s="76">
        <v>3000</v>
      </c>
      <c r="G15" s="76">
        <v>2000</v>
      </c>
      <c r="H15" s="76"/>
      <c r="I15" s="76"/>
    </row>
    <row r="16" spans="1:9" x14ac:dyDescent="0.25">
      <c r="A16" s="77"/>
      <c r="B16" s="77"/>
      <c r="C16" s="78">
        <v>11</v>
      </c>
      <c r="D16" s="78" t="s">
        <v>87</v>
      </c>
      <c r="E16" s="79">
        <v>0</v>
      </c>
      <c r="F16" s="79">
        <f>F17</f>
        <v>5375</v>
      </c>
      <c r="G16" s="79">
        <f>G18</f>
        <v>212462</v>
      </c>
      <c r="H16" s="79">
        <v>100000</v>
      </c>
      <c r="I16" s="79">
        <v>0</v>
      </c>
    </row>
    <row r="17" spans="1:9" x14ac:dyDescent="0.25">
      <c r="A17" s="77"/>
      <c r="B17" s="80">
        <v>636</v>
      </c>
      <c r="C17" s="81"/>
      <c r="D17" s="81" t="s">
        <v>84</v>
      </c>
      <c r="E17" s="82">
        <v>0</v>
      </c>
      <c r="F17" s="82">
        <f>F18</f>
        <v>5375</v>
      </c>
      <c r="G17" s="82">
        <f>G18</f>
        <v>212462</v>
      </c>
      <c r="H17" s="82"/>
      <c r="I17" s="82"/>
    </row>
    <row r="18" spans="1:9" x14ac:dyDescent="0.25">
      <c r="A18" s="77"/>
      <c r="B18" s="77">
        <v>6362</v>
      </c>
      <c r="C18" s="83"/>
      <c r="D18" s="83" t="s">
        <v>86</v>
      </c>
      <c r="E18" s="84">
        <v>0</v>
      </c>
      <c r="F18" s="84">
        <v>5375</v>
      </c>
      <c r="G18" s="84">
        <v>212462</v>
      </c>
      <c r="H18" s="84"/>
      <c r="I18" s="84"/>
    </row>
    <row r="19" spans="1:9" ht="15.75" customHeight="1" x14ac:dyDescent="0.25">
      <c r="A19" s="77"/>
      <c r="B19" s="77"/>
      <c r="C19" s="78">
        <v>51</v>
      </c>
      <c r="D19" s="78" t="s">
        <v>88</v>
      </c>
      <c r="E19" s="79">
        <v>0</v>
      </c>
      <c r="F19" s="79">
        <f>F20</f>
        <v>260046</v>
      </c>
      <c r="G19" s="79">
        <f>G21</f>
        <v>160344</v>
      </c>
      <c r="H19" s="79">
        <v>50000</v>
      </c>
      <c r="I19" s="79">
        <v>0</v>
      </c>
    </row>
    <row r="20" spans="1:9" x14ac:dyDescent="0.25">
      <c r="A20" s="77"/>
      <c r="B20" s="80">
        <v>638</v>
      </c>
      <c r="C20" s="81"/>
      <c r="D20" s="81" t="s">
        <v>89</v>
      </c>
      <c r="E20" s="82">
        <v>0</v>
      </c>
      <c r="F20" s="82">
        <f>F21</f>
        <v>260046</v>
      </c>
      <c r="G20" s="82">
        <f>G21</f>
        <v>160344</v>
      </c>
      <c r="H20" s="82"/>
      <c r="I20" s="82"/>
    </row>
    <row r="21" spans="1:9" x14ac:dyDescent="0.25">
      <c r="A21" s="77"/>
      <c r="B21" s="77">
        <v>6382</v>
      </c>
      <c r="C21" s="83"/>
      <c r="D21" s="83" t="s">
        <v>90</v>
      </c>
      <c r="E21" s="84">
        <v>0</v>
      </c>
      <c r="F21" s="84">
        <v>260046</v>
      </c>
      <c r="G21" s="84">
        <v>160344</v>
      </c>
      <c r="H21" s="84"/>
      <c r="I21" s="84"/>
    </row>
    <row r="22" spans="1:9" x14ac:dyDescent="0.25">
      <c r="A22" s="69"/>
      <c r="B22" s="69"/>
      <c r="C22" s="70">
        <v>51</v>
      </c>
      <c r="D22" s="70" t="s">
        <v>88</v>
      </c>
      <c r="E22" s="71">
        <v>9209</v>
      </c>
      <c r="F22" s="71">
        <v>8581</v>
      </c>
      <c r="G22" s="71">
        <v>0</v>
      </c>
      <c r="H22" s="71">
        <f t="shared" ref="H22:I22" si="2">SUM(H23,H26)</f>
        <v>0</v>
      </c>
      <c r="I22" s="71">
        <f t="shared" si="2"/>
        <v>0</v>
      </c>
    </row>
    <row r="23" spans="1:9" ht="15.75" customHeight="1" x14ac:dyDescent="0.25">
      <c r="A23" s="69"/>
      <c r="B23" s="85"/>
      <c r="C23" s="86">
        <v>51</v>
      </c>
      <c r="D23" s="86" t="s">
        <v>91</v>
      </c>
      <c r="E23" s="87">
        <v>0</v>
      </c>
      <c r="F23" s="87">
        <v>0</v>
      </c>
      <c r="G23" s="87">
        <v>0</v>
      </c>
      <c r="H23" s="87"/>
      <c r="I23" s="87"/>
    </row>
    <row r="24" spans="1:9" ht="15.75" customHeight="1" x14ac:dyDescent="0.25">
      <c r="A24" s="69"/>
      <c r="B24" s="88">
        <v>638</v>
      </c>
      <c r="C24" s="89"/>
      <c r="D24" s="89" t="s">
        <v>89</v>
      </c>
      <c r="E24" s="90">
        <v>9209</v>
      </c>
      <c r="F24" s="90">
        <v>8581</v>
      </c>
      <c r="G24" s="90">
        <v>0</v>
      </c>
      <c r="H24" s="90"/>
      <c r="I24" s="90"/>
    </row>
    <row r="25" spans="1:9" x14ac:dyDescent="0.25">
      <c r="A25" s="69"/>
      <c r="B25" s="69">
        <v>6381</v>
      </c>
      <c r="C25" s="75"/>
      <c r="D25" s="75" t="s">
        <v>92</v>
      </c>
      <c r="E25" s="76">
        <v>0</v>
      </c>
      <c r="F25" s="76">
        <v>0</v>
      </c>
      <c r="G25" s="76">
        <v>0</v>
      </c>
      <c r="H25" s="76"/>
      <c r="I25" s="76"/>
    </row>
    <row r="26" spans="1:9" x14ac:dyDescent="0.25">
      <c r="A26" s="69"/>
      <c r="B26" s="69"/>
      <c r="C26" s="91">
        <v>51</v>
      </c>
      <c r="D26" s="92" t="s">
        <v>93</v>
      </c>
      <c r="E26" s="93">
        <v>0</v>
      </c>
      <c r="F26" s="93">
        <v>0</v>
      </c>
      <c r="G26" s="93">
        <v>0</v>
      </c>
      <c r="H26" s="93"/>
      <c r="I26" s="93"/>
    </row>
    <row r="27" spans="1:9" x14ac:dyDescent="0.25">
      <c r="A27" s="72"/>
      <c r="B27" s="72">
        <v>638</v>
      </c>
      <c r="C27" s="73"/>
      <c r="D27" s="94" t="s">
        <v>94</v>
      </c>
      <c r="E27" s="74">
        <v>9209</v>
      </c>
      <c r="F27" s="74">
        <f t="shared" ref="F27:G27" si="3">F28</f>
        <v>8581</v>
      </c>
      <c r="G27" s="74">
        <f t="shared" si="3"/>
        <v>0</v>
      </c>
      <c r="H27" s="74"/>
      <c r="I27" s="74"/>
    </row>
    <row r="28" spans="1:9" x14ac:dyDescent="0.25">
      <c r="A28" s="69"/>
      <c r="B28" s="69">
        <v>6381</v>
      </c>
      <c r="C28" s="75"/>
      <c r="D28" s="75" t="s">
        <v>92</v>
      </c>
      <c r="E28" s="76">
        <v>9209</v>
      </c>
      <c r="F28" s="76">
        <v>8581</v>
      </c>
      <c r="G28" s="76">
        <v>0</v>
      </c>
      <c r="H28" s="76"/>
      <c r="I28" s="76"/>
    </row>
    <row r="29" spans="1:9" x14ac:dyDescent="0.25">
      <c r="A29" s="69"/>
      <c r="B29" s="95">
        <v>64</v>
      </c>
      <c r="C29" s="96"/>
      <c r="D29" s="96" t="s">
        <v>95</v>
      </c>
      <c r="E29" s="97">
        <f>E31</f>
        <v>6</v>
      </c>
      <c r="F29" s="98">
        <f t="shared" ref="F29:G29" si="4">F31</f>
        <v>0</v>
      </c>
      <c r="G29" s="98">
        <f t="shared" si="4"/>
        <v>5</v>
      </c>
      <c r="H29" s="98">
        <v>5</v>
      </c>
      <c r="I29" s="98">
        <v>5</v>
      </c>
    </row>
    <row r="30" spans="1:9" x14ac:dyDescent="0.25">
      <c r="A30" s="69"/>
      <c r="B30" s="69"/>
      <c r="C30" s="70">
        <v>31</v>
      </c>
      <c r="D30" s="70" t="s">
        <v>96</v>
      </c>
      <c r="E30" s="99">
        <f>E31</f>
        <v>6</v>
      </c>
      <c r="F30" s="71">
        <f t="shared" ref="F30:G31" si="5">F31</f>
        <v>0</v>
      </c>
      <c r="G30" s="71">
        <f t="shared" si="5"/>
        <v>5</v>
      </c>
      <c r="H30" s="71">
        <v>5</v>
      </c>
      <c r="I30" s="71">
        <v>5</v>
      </c>
    </row>
    <row r="31" spans="1:9" x14ac:dyDescent="0.25">
      <c r="A31" s="69"/>
      <c r="B31" s="72">
        <v>641</v>
      </c>
      <c r="C31" s="100"/>
      <c r="D31" s="100" t="s">
        <v>97</v>
      </c>
      <c r="E31" s="101">
        <f>E32</f>
        <v>6</v>
      </c>
      <c r="F31" s="102">
        <f t="shared" si="5"/>
        <v>0</v>
      </c>
      <c r="G31" s="102">
        <f t="shared" si="5"/>
        <v>5</v>
      </c>
      <c r="H31" s="102"/>
      <c r="I31" s="102"/>
    </row>
    <row r="32" spans="1:9" x14ac:dyDescent="0.25">
      <c r="A32" s="69"/>
      <c r="B32" s="69">
        <v>6413</v>
      </c>
      <c r="C32" s="75"/>
      <c r="D32" s="75" t="s">
        <v>98</v>
      </c>
      <c r="E32" s="103">
        <v>6</v>
      </c>
      <c r="F32" s="76">
        <v>0</v>
      </c>
      <c r="G32" s="76">
        <v>5</v>
      </c>
      <c r="H32" s="76"/>
      <c r="I32" s="76"/>
    </row>
    <row r="33" spans="1:9" x14ac:dyDescent="0.25">
      <c r="A33" s="69"/>
      <c r="B33" s="104">
        <v>65</v>
      </c>
      <c r="C33" s="105"/>
      <c r="D33" s="105" t="s">
        <v>99</v>
      </c>
      <c r="E33" s="106">
        <v>11079</v>
      </c>
      <c r="F33" s="67">
        <v>7830</v>
      </c>
      <c r="G33" s="67">
        <f>G34</f>
        <v>9000</v>
      </c>
      <c r="H33" s="67">
        <v>8000</v>
      </c>
      <c r="I33" s="67">
        <v>8000</v>
      </c>
    </row>
    <row r="34" spans="1:9" x14ac:dyDescent="0.25">
      <c r="A34" s="69"/>
      <c r="B34" s="107"/>
      <c r="C34" s="108">
        <v>43</v>
      </c>
      <c r="D34" s="108" t="s">
        <v>100</v>
      </c>
      <c r="E34" s="99">
        <v>11079</v>
      </c>
      <c r="F34" s="71">
        <v>7830</v>
      </c>
      <c r="G34" s="71">
        <f>G35</f>
        <v>9000</v>
      </c>
      <c r="H34" s="71">
        <v>8000</v>
      </c>
      <c r="I34" s="71">
        <v>8000</v>
      </c>
    </row>
    <row r="35" spans="1:9" x14ac:dyDescent="0.25">
      <c r="A35" s="69"/>
      <c r="B35" s="107">
        <v>6526</v>
      </c>
      <c r="C35" s="109"/>
      <c r="D35" s="109" t="s">
        <v>101</v>
      </c>
      <c r="E35" s="103">
        <v>11079</v>
      </c>
      <c r="F35" s="76">
        <v>7830</v>
      </c>
      <c r="G35" s="76">
        <v>9000</v>
      </c>
      <c r="H35" s="76"/>
      <c r="I35" s="76"/>
    </row>
    <row r="36" spans="1:9" x14ac:dyDescent="0.25">
      <c r="A36" s="69"/>
      <c r="B36" s="110">
        <v>66</v>
      </c>
      <c r="C36" s="111"/>
      <c r="D36" s="111" t="s">
        <v>102</v>
      </c>
      <c r="E36" s="106">
        <f>SUM(E37,E40)</f>
        <v>2178</v>
      </c>
      <c r="F36" s="67">
        <f t="shared" ref="F36:G36" si="6">SUM(F37,F40)</f>
        <v>2724</v>
      </c>
      <c r="G36" s="67">
        <f t="shared" si="6"/>
        <v>2100</v>
      </c>
      <c r="H36" s="67">
        <v>2600</v>
      </c>
      <c r="I36" s="67">
        <v>2600</v>
      </c>
    </row>
    <row r="37" spans="1:9" x14ac:dyDescent="0.25">
      <c r="A37" s="69"/>
      <c r="B37" s="69"/>
      <c r="C37" s="70">
        <v>31</v>
      </c>
      <c r="D37" s="70" t="s">
        <v>96</v>
      </c>
      <c r="E37" s="99">
        <f>E38</f>
        <v>1576</v>
      </c>
      <c r="F37" s="71">
        <f t="shared" ref="F37:G38" si="7">F38</f>
        <v>2124</v>
      </c>
      <c r="G37" s="71">
        <f t="shared" si="7"/>
        <v>1600</v>
      </c>
      <c r="H37" s="71">
        <v>2000</v>
      </c>
      <c r="I37" s="71">
        <v>2000</v>
      </c>
    </row>
    <row r="38" spans="1:9" x14ac:dyDescent="0.25">
      <c r="A38" s="69"/>
      <c r="B38" s="72">
        <v>661</v>
      </c>
      <c r="C38" s="112"/>
      <c r="D38" s="112" t="s">
        <v>102</v>
      </c>
      <c r="E38" s="113">
        <f>E39</f>
        <v>1576</v>
      </c>
      <c r="F38" s="114">
        <f t="shared" si="7"/>
        <v>2124</v>
      </c>
      <c r="G38" s="114">
        <f t="shared" si="7"/>
        <v>1600</v>
      </c>
      <c r="H38" s="114"/>
      <c r="I38" s="114"/>
    </row>
    <row r="39" spans="1:9" x14ac:dyDescent="0.25">
      <c r="A39" s="69"/>
      <c r="B39" s="69">
        <v>6615</v>
      </c>
      <c r="C39" s="75"/>
      <c r="D39" s="75" t="s">
        <v>102</v>
      </c>
      <c r="E39" s="103">
        <v>1576</v>
      </c>
      <c r="F39" s="76">
        <v>2124</v>
      </c>
      <c r="G39" s="76">
        <v>1600</v>
      </c>
      <c r="H39" s="76"/>
      <c r="I39" s="76"/>
    </row>
    <row r="40" spans="1:9" x14ac:dyDescent="0.25">
      <c r="A40" s="69"/>
      <c r="B40" s="69"/>
      <c r="C40" s="115">
        <v>61</v>
      </c>
      <c r="D40" s="115" t="s">
        <v>103</v>
      </c>
      <c r="E40" s="116">
        <f>E42</f>
        <v>602</v>
      </c>
      <c r="F40" s="116">
        <f t="shared" ref="F40:G40" si="8">F42</f>
        <v>600</v>
      </c>
      <c r="G40" s="116">
        <f t="shared" si="8"/>
        <v>500</v>
      </c>
      <c r="H40" s="116">
        <v>600</v>
      </c>
      <c r="I40" s="116">
        <v>600</v>
      </c>
    </row>
    <row r="41" spans="1:9" x14ac:dyDescent="0.25">
      <c r="A41" s="69"/>
      <c r="B41" s="117">
        <v>663</v>
      </c>
      <c r="C41" s="118"/>
      <c r="D41" s="118" t="s">
        <v>104</v>
      </c>
      <c r="E41" s="119">
        <f>E42</f>
        <v>602</v>
      </c>
      <c r="F41" s="119">
        <f t="shared" ref="F41:G41" si="9">F42</f>
        <v>600</v>
      </c>
      <c r="G41" s="119">
        <f t="shared" si="9"/>
        <v>500</v>
      </c>
      <c r="H41" s="119"/>
      <c r="I41" s="119"/>
    </row>
    <row r="42" spans="1:9" x14ac:dyDescent="0.25">
      <c r="A42" s="69"/>
      <c r="B42" s="69">
        <v>6631</v>
      </c>
      <c r="C42" s="75"/>
      <c r="D42" s="75" t="s">
        <v>105</v>
      </c>
      <c r="E42" s="76">
        <v>602</v>
      </c>
      <c r="F42" s="76">
        <v>600</v>
      </c>
      <c r="G42" s="76">
        <v>500</v>
      </c>
      <c r="H42" s="76"/>
      <c r="I42" s="76"/>
    </row>
    <row r="43" spans="1:9" ht="24" x14ac:dyDescent="0.25">
      <c r="A43" s="69"/>
      <c r="B43" s="110">
        <v>67</v>
      </c>
      <c r="C43" s="111"/>
      <c r="D43" s="66" t="s">
        <v>30</v>
      </c>
      <c r="E43" s="106">
        <f>SUM(E44,E47)</f>
        <v>52945</v>
      </c>
      <c r="F43" s="67">
        <f t="shared" ref="F43" si="10">SUM(F44,F47)</f>
        <v>59753</v>
      </c>
      <c r="G43" s="67">
        <f>SUM(G44,G47)</f>
        <v>65000</v>
      </c>
      <c r="H43" s="67">
        <v>60000</v>
      </c>
      <c r="I43" s="67">
        <v>60000</v>
      </c>
    </row>
    <row r="44" spans="1:9" x14ac:dyDescent="0.25">
      <c r="A44" s="69"/>
      <c r="B44" s="69"/>
      <c r="C44" s="115">
        <v>44</v>
      </c>
      <c r="D44" s="120" t="s">
        <v>108</v>
      </c>
      <c r="E44" s="121">
        <f>E45</f>
        <v>6125</v>
      </c>
      <c r="F44" s="116">
        <f t="shared" ref="F44:G45" si="11">F45</f>
        <v>953</v>
      </c>
      <c r="G44" s="116">
        <v>5000</v>
      </c>
      <c r="H44" s="116">
        <v>0</v>
      </c>
      <c r="I44" s="116">
        <v>0</v>
      </c>
    </row>
    <row r="45" spans="1:9" ht="24" x14ac:dyDescent="0.25">
      <c r="A45" s="69"/>
      <c r="B45" s="69">
        <v>671</v>
      </c>
      <c r="C45" s="100"/>
      <c r="D45" s="122" t="s">
        <v>106</v>
      </c>
      <c r="E45" s="101">
        <f>E46</f>
        <v>6125</v>
      </c>
      <c r="F45" s="102">
        <f t="shared" si="11"/>
        <v>953</v>
      </c>
      <c r="G45" s="102">
        <f t="shared" si="11"/>
        <v>5000</v>
      </c>
      <c r="H45" s="102"/>
      <c r="I45" s="102"/>
    </row>
    <row r="46" spans="1:9" ht="24" x14ac:dyDescent="0.25">
      <c r="A46" s="69"/>
      <c r="B46" s="69">
        <v>6711</v>
      </c>
      <c r="C46" s="75"/>
      <c r="D46" s="123" t="s">
        <v>107</v>
      </c>
      <c r="E46" s="103">
        <v>6125</v>
      </c>
      <c r="F46" s="76">
        <v>953</v>
      </c>
      <c r="G46" s="76">
        <v>5000</v>
      </c>
      <c r="H46" s="76"/>
      <c r="I46" s="76"/>
    </row>
    <row r="47" spans="1:9" x14ac:dyDescent="0.25">
      <c r="A47" s="69"/>
      <c r="B47" s="69"/>
      <c r="C47" s="115">
        <v>44</v>
      </c>
      <c r="D47" s="124" t="s">
        <v>108</v>
      </c>
      <c r="E47" s="121">
        <f>E48</f>
        <v>46820</v>
      </c>
      <c r="F47" s="116">
        <f t="shared" ref="F47:G48" si="12">F48</f>
        <v>58800</v>
      </c>
      <c r="G47" s="116">
        <f t="shared" si="12"/>
        <v>60000</v>
      </c>
      <c r="H47" s="116">
        <v>60000</v>
      </c>
      <c r="I47" s="116">
        <v>60000</v>
      </c>
    </row>
    <row r="48" spans="1:9" ht="24" x14ac:dyDescent="0.25">
      <c r="A48" s="69"/>
      <c r="B48" s="69">
        <v>671</v>
      </c>
      <c r="C48" s="100"/>
      <c r="D48" s="122" t="s">
        <v>106</v>
      </c>
      <c r="E48" s="101">
        <f>E49</f>
        <v>46820</v>
      </c>
      <c r="F48" s="102">
        <f t="shared" si="12"/>
        <v>58800</v>
      </c>
      <c r="G48" s="102">
        <v>60000</v>
      </c>
      <c r="H48" s="102"/>
      <c r="I48" s="102"/>
    </row>
    <row r="49" spans="1:13" x14ac:dyDescent="0.25">
      <c r="A49" s="69"/>
      <c r="B49" s="69">
        <v>6711</v>
      </c>
      <c r="C49" s="75"/>
      <c r="D49" s="123" t="s">
        <v>109</v>
      </c>
      <c r="E49" s="103">
        <v>46820</v>
      </c>
      <c r="F49" s="76">
        <v>58800</v>
      </c>
      <c r="G49" s="76">
        <v>60000</v>
      </c>
      <c r="H49" s="76"/>
      <c r="I49" s="76"/>
    </row>
    <row r="50" spans="1:13" x14ac:dyDescent="0.25">
      <c r="A50" s="125">
        <v>7</v>
      </c>
      <c r="B50" s="125"/>
      <c r="C50" s="125"/>
      <c r="D50" s="126" t="s">
        <v>8</v>
      </c>
      <c r="E50" s="63"/>
      <c r="F50" s="63"/>
      <c r="G50" s="63"/>
      <c r="H50" s="63"/>
      <c r="I50" s="63"/>
    </row>
    <row r="51" spans="1:13" ht="24" x14ac:dyDescent="0.25">
      <c r="A51" s="123"/>
      <c r="B51" s="66">
        <v>72</v>
      </c>
      <c r="C51" s="66"/>
      <c r="D51" s="127" t="s">
        <v>28</v>
      </c>
      <c r="E51" s="67"/>
      <c r="F51" s="67"/>
      <c r="G51" s="67"/>
      <c r="H51" s="128"/>
      <c r="I51" s="128"/>
    </row>
    <row r="52" spans="1:13" x14ac:dyDescent="0.25">
      <c r="A52" s="123"/>
      <c r="B52" s="123"/>
      <c r="C52" s="75">
        <v>11</v>
      </c>
      <c r="D52" s="75" t="s">
        <v>110</v>
      </c>
      <c r="E52" s="76"/>
      <c r="F52" s="76"/>
      <c r="G52" s="76"/>
      <c r="H52" s="129"/>
      <c r="I52" s="129"/>
    </row>
    <row r="53" spans="1:13" x14ac:dyDescent="0.25">
      <c r="A53" s="123"/>
      <c r="B53" s="123"/>
      <c r="C53" s="75"/>
      <c r="D53" s="75"/>
      <c r="E53" s="76"/>
      <c r="F53" s="76"/>
      <c r="G53" s="76"/>
      <c r="H53" s="129"/>
      <c r="I53" s="129"/>
    </row>
    <row r="54" spans="1:13" x14ac:dyDescent="0.25">
      <c r="A54" s="130"/>
      <c r="B54" s="130"/>
      <c r="C54" s="131"/>
      <c r="D54" s="131"/>
      <c r="E54" s="132"/>
      <c r="F54" s="132"/>
      <c r="G54" s="132"/>
      <c r="H54" s="133"/>
      <c r="I54" s="133"/>
    </row>
    <row r="55" spans="1:13" x14ac:dyDescent="0.25">
      <c r="A55" s="130"/>
      <c r="B55" s="130"/>
      <c r="C55" s="131"/>
      <c r="D55" s="131"/>
      <c r="E55" s="132"/>
      <c r="F55" s="132"/>
      <c r="G55" s="132"/>
      <c r="H55" s="133"/>
      <c r="I55" s="133"/>
    </row>
    <row r="56" spans="1:13" x14ac:dyDescent="0.25">
      <c r="A56" s="130"/>
      <c r="B56" s="130"/>
      <c r="C56" s="131"/>
      <c r="D56" s="131"/>
      <c r="E56" s="132"/>
      <c r="F56" s="132"/>
      <c r="G56" s="132"/>
      <c r="H56" s="133"/>
      <c r="I56" s="133"/>
    </row>
    <row r="57" spans="1:13" x14ac:dyDescent="0.25">
      <c r="A57" s="130"/>
      <c r="B57" s="130"/>
      <c r="C57" s="131"/>
      <c r="D57" s="131"/>
      <c r="E57" s="132"/>
      <c r="F57" s="132"/>
      <c r="G57" s="132"/>
      <c r="H57" s="133"/>
      <c r="I57" s="133"/>
    </row>
    <row r="58" spans="1:13" x14ac:dyDescent="0.25">
      <c r="A58" s="130"/>
      <c r="B58" s="130"/>
      <c r="C58" s="131"/>
      <c r="D58" s="131"/>
      <c r="E58" s="132"/>
      <c r="F58" s="132"/>
      <c r="G58" s="132"/>
      <c r="H58" s="133"/>
      <c r="I58" s="133"/>
    </row>
    <row r="59" spans="1:13" x14ac:dyDescent="0.25">
      <c r="A59" s="134"/>
      <c r="B59" s="134"/>
      <c r="C59" s="134"/>
      <c r="D59" s="134"/>
      <c r="E59" s="135"/>
      <c r="F59" s="135"/>
      <c r="G59" s="135"/>
      <c r="H59" s="135"/>
      <c r="I59" s="135"/>
    </row>
    <row r="60" spans="1:13" x14ac:dyDescent="0.25">
      <c r="A60" s="349" t="s">
        <v>111</v>
      </c>
      <c r="B60" s="349"/>
      <c r="C60" s="349"/>
      <c r="D60" s="349"/>
      <c r="E60" s="349"/>
      <c r="F60" s="349"/>
      <c r="G60" s="349"/>
      <c r="H60" s="349"/>
      <c r="I60" s="349"/>
    </row>
    <row r="61" spans="1:13" ht="24" x14ac:dyDescent="0.25">
      <c r="A61" s="57" t="s">
        <v>5</v>
      </c>
      <c r="B61" s="58" t="s">
        <v>6</v>
      </c>
      <c r="C61" s="58" t="s">
        <v>79</v>
      </c>
      <c r="D61" s="58" t="s">
        <v>9</v>
      </c>
      <c r="E61" s="136" t="s">
        <v>80</v>
      </c>
      <c r="F61" s="60" t="s">
        <v>112</v>
      </c>
      <c r="G61" s="60" t="s">
        <v>255</v>
      </c>
      <c r="H61" s="60" t="s">
        <v>33</v>
      </c>
      <c r="I61" s="60" t="s">
        <v>77</v>
      </c>
    </row>
    <row r="62" spans="1:13" x14ac:dyDescent="0.25">
      <c r="A62" s="62">
        <v>3</v>
      </c>
      <c r="B62" s="62"/>
      <c r="C62" s="62"/>
      <c r="D62" s="62" t="s">
        <v>10</v>
      </c>
      <c r="E62" s="324">
        <f>SUM(E63,E88,E185,E197)</f>
        <v>980399</v>
      </c>
      <c r="F62" s="325">
        <f>SUM(F63,F88,F185,F197,)</f>
        <v>981388</v>
      </c>
      <c r="G62" s="137">
        <f>SUM(G63,G88,G185,G196,G200,)</f>
        <v>1371745</v>
      </c>
      <c r="H62" s="137">
        <f>SUM(H63,H88,H185,H196,H200)</f>
        <v>1370605</v>
      </c>
      <c r="I62" s="137">
        <f>SUM(I63,I88,I185,I196,I200)</f>
        <v>1370605</v>
      </c>
      <c r="L62" s="323"/>
      <c r="M62" s="323"/>
    </row>
    <row r="63" spans="1:13" x14ac:dyDescent="0.25">
      <c r="A63" s="138"/>
      <c r="B63" s="66">
        <v>31</v>
      </c>
      <c r="C63" s="66"/>
      <c r="D63" s="66" t="s">
        <v>11</v>
      </c>
      <c r="E63" s="106">
        <f>SUM(E64,E71,E81)</f>
        <v>830755</v>
      </c>
      <c r="F63" s="67">
        <f>SUM(F64,F71,F81)</f>
        <v>825084</v>
      </c>
      <c r="G63" s="67">
        <f>SUM(G64,G71,G81)</f>
        <v>1208951</v>
      </c>
      <c r="H63" s="67">
        <f>H71+H81</f>
        <v>1210000</v>
      </c>
      <c r="I63" s="67">
        <f>I71+I81</f>
        <v>1210000</v>
      </c>
    </row>
    <row r="64" spans="1:13" x14ac:dyDescent="0.25">
      <c r="A64" s="138"/>
      <c r="B64" s="139"/>
      <c r="C64" s="140">
        <v>11</v>
      </c>
      <c r="D64" s="140" t="s">
        <v>113</v>
      </c>
      <c r="E64" s="99">
        <f>SUM(E65,E69,E68)</f>
        <v>2412</v>
      </c>
      <c r="F64" s="71">
        <v>953</v>
      </c>
      <c r="G64" s="71">
        <f t="shared" ref="G64" si="13">SUM(G65,G67,G69)</f>
        <v>0</v>
      </c>
      <c r="H64" s="71">
        <v>0</v>
      </c>
      <c r="I64" s="71">
        <v>0</v>
      </c>
      <c r="L64" s="323"/>
    </row>
    <row r="65" spans="1:11" x14ac:dyDescent="0.25">
      <c r="A65" s="138"/>
      <c r="B65" s="88">
        <v>311</v>
      </c>
      <c r="C65" s="89"/>
      <c r="D65" s="89" t="s">
        <v>114</v>
      </c>
      <c r="E65" s="141">
        <f>SUM(E66:E67)</f>
        <v>1428</v>
      </c>
      <c r="F65" s="90">
        <v>767</v>
      </c>
      <c r="G65" s="90">
        <f>G66</f>
        <v>0</v>
      </c>
      <c r="H65" s="90"/>
      <c r="I65" s="90"/>
    </row>
    <row r="66" spans="1:11" x14ac:dyDescent="0.25">
      <c r="A66" s="138"/>
      <c r="B66" s="142">
        <v>3111</v>
      </c>
      <c r="C66" s="143"/>
      <c r="D66" s="143" t="s">
        <v>115</v>
      </c>
      <c r="E66" s="144">
        <v>607</v>
      </c>
      <c r="F66" s="145">
        <v>767</v>
      </c>
      <c r="G66" s="145">
        <v>0</v>
      </c>
      <c r="H66" s="145"/>
      <c r="I66" s="145"/>
    </row>
    <row r="67" spans="1:11" x14ac:dyDescent="0.25">
      <c r="A67" s="138"/>
      <c r="B67" s="142">
        <v>3113</v>
      </c>
      <c r="C67" s="143"/>
      <c r="D67" s="143" t="s">
        <v>116</v>
      </c>
      <c r="E67" s="144">
        <v>821</v>
      </c>
      <c r="F67" s="145">
        <v>0</v>
      </c>
      <c r="G67" s="145">
        <v>0</v>
      </c>
      <c r="H67" s="145"/>
      <c r="I67" s="145"/>
    </row>
    <row r="68" spans="1:11" x14ac:dyDescent="0.25">
      <c r="A68" s="138"/>
      <c r="B68" s="142">
        <v>3121</v>
      </c>
      <c r="C68" s="143"/>
      <c r="D68" s="143" t="s">
        <v>117</v>
      </c>
      <c r="E68" s="144">
        <v>748</v>
      </c>
      <c r="F68" s="145">
        <v>60</v>
      </c>
      <c r="G68" s="145">
        <v>0</v>
      </c>
      <c r="H68" s="145"/>
      <c r="I68" s="145"/>
    </row>
    <row r="69" spans="1:11" x14ac:dyDescent="0.25">
      <c r="A69" s="138"/>
      <c r="B69" s="88">
        <v>313</v>
      </c>
      <c r="C69" s="89"/>
      <c r="D69" s="89" t="s">
        <v>118</v>
      </c>
      <c r="E69" s="141">
        <f>E70</f>
        <v>236</v>
      </c>
      <c r="F69" s="90">
        <f>F70</f>
        <v>126</v>
      </c>
      <c r="G69" s="90">
        <f t="shared" ref="G69" si="14">G70</f>
        <v>0</v>
      </c>
      <c r="H69" s="90"/>
      <c r="I69" s="90"/>
    </row>
    <row r="70" spans="1:11" ht="24" x14ac:dyDescent="0.25">
      <c r="A70" s="138"/>
      <c r="B70" s="142">
        <v>3132</v>
      </c>
      <c r="C70" s="143"/>
      <c r="D70" s="146" t="s">
        <v>119</v>
      </c>
      <c r="E70" s="144">
        <v>236</v>
      </c>
      <c r="F70" s="145">
        <v>126</v>
      </c>
      <c r="G70" s="145">
        <v>0</v>
      </c>
      <c r="H70" s="145"/>
      <c r="I70" s="145"/>
    </row>
    <row r="71" spans="1:11" x14ac:dyDescent="0.25">
      <c r="A71" s="138"/>
      <c r="B71" s="138"/>
      <c r="C71" s="140">
        <v>52</v>
      </c>
      <c r="D71" s="140" t="s">
        <v>120</v>
      </c>
      <c r="E71" s="99">
        <f>SUM(E72,E76,E78)</f>
        <v>821518</v>
      </c>
      <c r="F71" s="71">
        <f t="shared" ref="F71:G71" si="15">SUM(F72,F76,F78)</f>
        <v>815550</v>
      </c>
      <c r="G71" s="71">
        <f t="shared" si="15"/>
        <v>1208951</v>
      </c>
      <c r="H71" s="71">
        <v>1210000</v>
      </c>
      <c r="I71" s="71">
        <v>1210000</v>
      </c>
      <c r="K71" s="202"/>
    </row>
    <row r="72" spans="1:11" x14ac:dyDescent="0.25">
      <c r="A72" s="138"/>
      <c r="B72" s="88">
        <v>311</v>
      </c>
      <c r="C72" s="89"/>
      <c r="D72" s="89" t="s">
        <v>114</v>
      </c>
      <c r="E72" s="141">
        <f>SUM(E73:E75)</f>
        <v>673534</v>
      </c>
      <c r="F72" s="90">
        <f t="shared" ref="F72" si="16">SUM(F73:F75)</f>
        <v>670000</v>
      </c>
      <c r="G72" s="90">
        <f>SUM(G73:G75)</f>
        <v>1006100</v>
      </c>
      <c r="H72" s="90"/>
      <c r="I72" s="90"/>
      <c r="K72" s="202"/>
    </row>
    <row r="73" spans="1:11" x14ac:dyDescent="0.25">
      <c r="A73" s="138"/>
      <c r="B73" s="142">
        <v>3111</v>
      </c>
      <c r="C73" s="143"/>
      <c r="D73" s="143" t="s">
        <v>115</v>
      </c>
      <c r="E73" s="144">
        <v>657003</v>
      </c>
      <c r="F73" s="145">
        <v>656000</v>
      </c>
      <c r="G73" s="145">
        <v>984100</v>
      </c>
      <c r="H73" s="145"/>
      <c r="I73" s="145"/>
      <c r="K73" s="202"/>
    </row>
    <row r="74" spans="1:11" x14ac:dyDescent="0.25">
      <c r="A74" s="138"/>
      <c r="B74" s="142">
        <v>3113</v>
      </c>
      <c r="C74" s="143"/>
      <c r="D74" s="143" t="s">
        <v>116</v>
      </c>
      <c r="E74" s="144">
        <v>13000</v>
      </c>
      <c r="F74" s="145">
        <v>11000</v>
      </c>
      <c r="G74" s="145">
        <v>16500</v>
      </c>
      <c r="H74" s="145"/>
      <c r="I74" s="145"/>
      <c r="K74" s="202"/>
    </row>
    <row r="75" spans="1:11" x14ac:dyDescent="0.25">
      <c r="A75" s="138"/>
      <c r="B75" s="142">
        <v>3114</v>
      </c>
      <c r="C75" s="143"/>
      <c r="D75" s="143" t="s">
        <v>121</v>
      </c>
      <c r="E75" s="144">
        <v>3531</v>
      </c>
      <c r="F75" s="145">
        <v>3000</v>
      </c>
      <c r="G75" s="145">
        <v>5500</v>
      </c>
      <c r="H75" s="145"/>
      <c r="I75" s="145"/>
      <c r="K75" s="202"/>
    </row>
    <row r="76" spans="1:11" x14ac:dyDescent="0.25">
      <c r="A76" s="138"/>
      <c r="B76" s="88">
        <v>312</v>
      </c>
      <c r="C76" s="89"/>
      <c r="D76" s="89" t="s">
        <v>117</v>
      </c>
      <c r="E76" s="141">
        <f>E77</f>
        <v>36995</v>
      </c>
      <c r="F76" s="90">
        <f t="shared" ref="F76:G76" si="17">F77</f>
        <v>35000</v>
      </c>
      <c r="G76" s="90">
        <f t="shared" si="17"/>
        <v>42951</v>
      </c>
      <c r="H76" s="90"/>
      <c r="I76" s="90"/>
      <c r="K76" s="202"/>
    </row>
    <row r="77" spans="1:11" x14ac:dyDescent="0.25">
      <c r="A77" s="138"/>
      <c r="B77" s="142">
        <v>3121</v>
      </c>
      <c r="C77" s="143"/>
      <c r="D77" s="143" t="s">
        <v>117</v>
      </c>
      <c r="E77" s="144">
        <v>36995</v>
      </c>
      <c r="F77" s="145">
        <v>35000</v>
      </c>
      <c r="G77" s="145">
        <v>42951</v>
      </c>
      <c r="H77" s="145"/>
      <c r="I77" s="145"/>
      <c r="K77" s="202"/>
    </row>
    <row r="78" spans="1:11" x14ac:dyDescent="0.25">
      <c r="A78" s="138"/>
      <c r="B78" s="88">
        <v>313</v>
      </c>
      <c r="C78" s="89"/>
      <c r="D78" s="89" t="s">
        <v>118</v>
      </c>
      <c r="E78" s="141">
        <f>SUM(E79:E80)</f>
        <v>110989</v>
      </c>
      <c r="F78" s="90">
        <f t="shared" ref="F78:G78" si="18">F79</f>
        <v>110550</v>
      </c>
      <c r="G78" s="90">
        <f t="shared" si="18"/>
        <v>159900</v>
      </c>
      <c r="H78" s="90"/>
      <c r="I78" s="90"/>
      <c r="K78" s="202"/>
    </row>
    <row r="79" spans="1:11" ht="24" x14ac:dyDescent="0.25">
      <c r="A79" s="138"/>
      <c r="B79" s="142">
        <v>3132</v>
      </c>
      <c r="C79" s="143"/>
      <c r="D79" s="146" t="s">
        <v>119</v>
      </c>
      <c r="E79" s="144">
        <v>110989</v>
      </c>
      <c r="F79" s="145">
        <v>110550</v>
      </c>
      <c r="G79" s="145">
        <v>159900</v>
      </c>
      <c r="H79" s="145"/>
      <c r="I79" s="145"/>
      <c r="K79" s="202"/>
    </row>
    <row r="80" spans="1:11" x14ac:dyDescent="0.25">
      <c r="A80" s="138"/>
      <c r="B80" s="142">
        <v>3133</v>
      </c>
      <c r="C80" s="143"/>
      <c r="D80" s="146" t="s">
        <v>122</v>
      </c>
      <c r="E80" s="144">
        <v>0</v>
      </c>
      <c r="F80" s="145">
        <v>0</v>
      </c>
      <c r="G80" s="145">
        <v>0</v>
      </c>
      <c r="H80" s="145"/>
      <c r="I80" s="145"/>
      <c r="K80" s="202"/>
    </row>
    <row r="81" spans="1:11" x14ac:dyDescent="0.25">
      <c r="A81" s="65"/>
      <c r="B81" s="69"/>
      <c r="C81" s="70">
        <v>51</v>
      </c>
      <c r="D81" s="147" t="s">
        <v>123</v>
      </c>
      <c r="E81" s="99">
        <f>SUM(E82,E84,E86)</f>
        <v>6825</v>
      </c>
      <c r="F81" s="71">
        <f>SUM(F82,F84,F86)</f>
        <v>8581</v>
      </c>
      <c r="G81" s="71">
        <f t="shared" ref="G81" si="19">SUM(G82,G84,G86)</f>
        <v>0</v>
      </c>
      <c r="H81" s="71">
        <v>0</v>
      </c>
      <c r="I81" s="71">
        <v>0</v>
      </c>
      <c r="K81" s="202"/>
    </row>
    <row r="82" spans="1:11" x14ac:dyDescent="0.25">
      <c r="A82" s="138"/>
      <c r="B82" s="88">
        <v>311</v>
      </c>
      <c r="C82" s="89"/>
      <c r="D82" s="89" t="s">
        <v>114</v>
      </c>
      <c r="E82" s="141">
        <f>E83</f>
        <v>5472</v>
      </c>
      <c r="F82" s="90">
        <f>F83</f>
        <v>6902</v>
      </c>
      <c r="G82" s="90">
        <f>G83</f>
        <v>0</v>
      </c>
      <c r="H82" s="90"/>
      <c r="I82" s="90"/>
      <c r="K82" s="202"/>
    </row>
    <row r="83" spans="1:11" x14ac:dyDescent="0.25">
      <c r="A83" s="138"/>
      <c r="B83" s="142">
        <v>3111</v>
      </c>
      <c r="C83" s="143"/>
      <c r="D83" s="143" t="s">
        <v>124</v>
      </c>
      <c r="E83" s="144">
        <v>5472</v>
      </c>
      <c r="F83" s="145">
        <v>6902</v>
      </c>
      <c r="G83" s="145">
        <v>0</v>
      </c>
      <c r="H83" s="145"/>
      <c r="I83" s="145"/>
      <c r="K83" s="202"/>
    </row>
    <row r="84" spans="1:11" x14ac:dyDescent="0.25">
      <c r="A84" s="138"/>
      <c r="B84" s="88">
        <v>312</v>
      </c>
      <c r="C84" s="89"/>
      <c r="D84" s="89" t="s">
        <v>117</v>
      </c>
      <c r="E84" s="141">
        <f>E85</f>
        <v>450</v>
      </c>
      <c r="F84" s="90">
        <f>F85</f>
        <v>540</v>
      </c>
      <c r="G84" s="90">
        <f>G85</f>
        <v>0</v>
      </c>
      <c r="H84" s="90"/>
      <c r="I84" s="90"/>
      <c r="K84" s="202"/>
    </row>
    <row r="85" spans="1:11" x14ac:dyDescent="0.25">
      <c r="A85" s="138"/>
      <c r="B85" s="142">
        <v>3121</v>
      </c>
      <c r="C85" s="143"/>
      <c r="D85" s="143" t="s">
        <v>117</v>
      </c>
      <c r="E85" s="144">
        <v>450</v>
      </c>
      <c r="F85" s="145">
        <v>540</v>
      </c>
      <c r="G85" s="145">
        <v>0</v>
      </c>
      <c r="H85" s="145"/>
      <c r="I85" s="145"/>
      <c r="K85" s="202"/>
    </row>
    <row r="86" spans="1:11" x14ac:dyDescent="0.25">
      <c r="A86" s="138"/>
      <c r="B86" s="88">
        <v>313</v>
      </c>
      <c r="C86" s="89"/>
      <c r="D86" s="89" t="s">
        <v>118</v>
      </c>
      <c r="E86" s="141">
        <f>E87</f>
        <v>903</v>
      </c>
      <c r="F86" s="90">
        <f>F87</f>
        <v>1139</v>
      </c>
      <c r="G86" s="90">
        <f>G87</f>
        <v>0</v>
      </c>
      <c r="H86" s="90"/>
      <c r="I86" s="90"/>
      <c r="K86" s="202"/>
    </row>
    <row r="87" spans="1:11" ht="24" x14ac:dyDescent="0.25">
      <c r="A87" s="138"/>
      <c r="B87" s="142">
        <v>3132</v>
      </c>
      <c r="C87" s="143"/>
      <c r="D87" s="146" t="s">
        <v>119</v>
      </c>
      <c r="E87" s="144">
        <v>903</v>
      </c>
      <c r="F87" s="145">
        <v>1139</v>
      </c>
      <c r="G87" s="145">
        <v>0</v>
      </c>
      <c r="H87" s="145"/>
      <c r="I87" s="145"/>
      <c r="K87" s="202"/>
    </row>
    <row r="88" spans="1:11" x14ac:dyDescent="0.25">
      <c r="A88" s="138"/>
      <c r="B88" s="66">
        <v>32</v>
      </c>
      <c r="C88" s="66"/>
      <c r="D88" s="66" t="s">
        <v>23</v>
      </c>
      <c r="E88" s="106">
        <f>SUM(E91,E92,E99,E109,E122,E150,E155,E160,E179)</f>
        <v>138691</v>
      </c>
      <c r="F88" s="67">
        <f>SUM(F91,F92,F99,F109,F122,F150,F155,F160,F179)</f>
        <v>145604</v>
      </c>
      <c r="G88" s="67">
        <f>SUM(G91,G92,G99,G109,G122,G150,G155,G160,G179)</f>
        <v>152134</v>
      </c>
      <c r="H88" s="67">
        <v>152005</v>
      </c>
      <c r="I88" s="67">
        <v>152005</v>
      </c>
      <c r="K88" s="202"/>
    </row>
    <row r="89" spans="1:11" x14ac:dyDescent="0.25">
      <c r="A89" s="138"/>
      <c r="B89" s="148"/>
      <c r="C89" s="149">
        <v>51</v>
      </c>
      <c r="D89" s="150" t="s">
        <v>125</v>
      </c>
      <c r="E89" s="151">
        <v>0</v>
      </c>
      <c r="F89" s="152">
        <v>0</v>
      </c>
      <c r="G89" s="152">
        <v>0</v>
      </c>
      <c r="H89" s="153">
        <v>0</v>
      </c>
      <c r="I89" s="153">
        <v>0</v>
      </c>
      <c r="K89" s="202"/>
    </row>
    <row r="90" spans="1:11" x14ac:dyDescent="0.25">
      <c r="A90" s="138"/>
      <c r="B90" s="154">
        <v>321</v>
      </c>
      <c r="C90" s="155"/>
      <c r="D90" s="156" t="s">
        <v>117</v>
      </c>
      <c r="E90" s="157">
        <v>0</v>
      </c>
      <c r="F90" s="158">
        <v>0</v>
      </c>
      <c r="G90" s="158">
        <v>0</v>
      </c>
      <c r="H90" s="158"/>
      <c r="I90" s="158"/>
      <c r="K90" s="202"/>
    </row>
    <row r="91" spans="1:11" x14ac:dyDescent="0.25">
      <c r="A91" s="138"/>
      <c r="B91" s="142">
        <v>3211</v>
      </c>
      <c r="C91" s="143"/>
      <c r="D91" s="146" t="s">
        <v>126</v>
      </c>
      <c r="E91" s="159">
        <v>0</v>
      </c>
      <c r="F91" s="145">
        <v>0</v>
      </c>
      <c r="G91" s="145">
        <v>0</v>
      </c>
      <c r="H91" s="145"/>
      <c r="I91" s="145"/>
      <c r="K91" s="202"/>
    </row>
    <row r="92" spans="1:11" x14ac:dyDescent="0.25">
      <c r="A92" s="138"/>
      <c r="B92" s="139"/>
      <c r="C92" s="140">
        <v>11</v>
      </c>
      <c r="D92" s="140" t="s">
        <v>113</v>
      </c>
      <c r="E92" s="99">
        <f>SUM(E95,E97)</f>
        <v>0</v>
      </c>
      <c r="F92" s="71">
        <f>SUM(F95,F97,F93)</f>
        <v>0</v>
      </c>
      <c r="G92" s="71">
        <f>SUM(G95,G97,G93)</f>
        <v>0</v>
      </c>
      <c r="H92" s="71">
        <v>0</v>
      </c>
      <c r="I92" s="71">
        <v>0</v>
      </c>
      <c r="K92" s="202"/>
    </row>
    <row r="93" spans="1:11" x14ac:dyDescent="0.25">
      <c r="A93" s="138"/>
      <c r="B93" s="160">
        <v>321</v>
      </c>
      <c r="C93" s="160"/>
      <c r="D93" s="160" t="s">
        <v>127</v>
      </c>
      <c r="E93" s="141">
        <f>E94</f>
        <v>0</v>
      </c>
      <c r="F93" s="90">
        <f t="shared" ref="F93" si="20">F94</f>
        <v>0</v>
      </c>
      <c r="G93" s="90">
        <v>0</v>
      </c>
      <c r="H93" s="90"/>
      <c r="I93" s="90"/>
      <c r="K93" s="202"/>
    </row>
    <row r="94" spans="1:11" ht="24" x14ac:dyDescent="0.25">
      <c r="A94" s="138"/>
      <c r="B94" s="139">
        <v>3212</v>
      </c>
      <c r="C94" s="139"/>
      <c r="D94" s="139" t="s">
        <v>128</v>
      </c>
      <c r="E94" s="144">
        <v>0</v>
      </c>
      <c r="F94" s="145">
        <v>0</v>
      </c>
      <c r="G94" s="145">
        <v>0</v>
      </c>
      <c r="H94" s="145"/>
      <c r="I94" s="145"/>
      <c r="K94" s="202"/>
    </row>
    <row r="95" spans="1:11" x14ac:dyDescent="0.25">
      <c r="A95" s="138"/>
      <c r="B95" s="160">
        <v>322</v>
      </c>
      <c r="C95" s="160"/>
      <c r="D95" s="160" t="s">
        <v>129</v>
      </c>
      <c r="E95" s="141">
        <f>SUM(E96:E96)</f>
        <v>0</v>
      </c>
      <c r="F95" s="90">
        <f t="shared" ref="F95" si="21">SUM(F96:F96)</f>
        <v>0</v>
      </c>
      <c r="G95" s="90">
        <f>SUM(G96)</f>
        <v>0</v>
      </c>
      <c r="H95" s="90"/>
      <c r="I95" s="90"/>
      <c r="K95" s="202"/>
    </row>
    <row r="96" spans="1:11" x14ac:dyDescent="0.25">
      <c r="A96" s="138"/>
      <c r="B96" s="139">
        <v>3222</v>
      </c>
      <c r="C96" s="139"/>
      <c r="D96" s="139" t="s">
        <v>130</v>
      </c>
      <c r="E96" s="144">
        <v>0</v>
      </c>
      <c r="F96" s="145">
        <v>0</v>
      </c>
      <c r="G96" s="145">
        <v>0</v>
      </c>
      <c r="H96" s="145"/>
      <c r="I96" s="145"/>
      <c r="K96" s="202"/>
    </row>
    <row r="97" spans="1:11" x14ac:dyDescent="0.25">
      <c r="A97" s="138"/>
      <c r="B97" s="160">
        <v>329</v>
      </c>
      <c r="C97" s="160"/>
      <c r="D97" s="160" t="s">
        <v>131</v>
      </c>
      <c r="E97" s="141">
        <f>SUM(E98)</f>
        <v>0</v>
      </c>
      <c r="F97" s="90">
        <f t="shared" ref="F97:G97" si="22">SUM(F98)</f>
        <v>0</v>
      </c>
      <c r="G97" s="90">
        <f t="shared" si="22"/>
        <v>0</v>
      </c>
      <c r="H97" s="90"/>
      <c r="I97" s="90"/>
      <c r="K97" s="202"/>
    </row>
    <row r="98" spans="1:11" x14ac:dyDescent="0.25">
      <c r="A98" s="138"/>
      <c r="B98" s="139">
        <v>3291</v>
      </c>
      <c r="C98" s="139"/>
      <c r="D98" s="139" t="s">
        <v>132</v>
      </c>
      <c r="E98" s="144">
        <v>0</v>
      </c>
      <c r="F98" s="145">
        <v>0</v>
      </c>
      <c r="G98" s="145">
        <v>0</v>
      </c>
      <c r="H98" s="145"/>
      <c r="I98" s="145"/>
      <c r="K98" s="202"/>
    </row>
    <row r="99" spans="1:11" x14ac:dyDescent="0.25">
      <c r="A99" s="138"/>
      <c r="B99" s="139"/>
      <c r="C99" s="140">
        <v>31</v>
      </c>
      <c r="D99" s="140" t="s">
        <v>96</v>
      </c>
      <c r="E99" s="99">
        <f>SUM(E100,E104)</f>
        <v>1576</v>
      </c>
      <c r="F99" s="71">
        <f t="shared" ref="F99:G99" si="23">SUM(F100,F104)</f>
        <v>2124</v>
      </c>
      <c r="G99" s="71">
        <f t="shared" si="23"/>
        <v>1605</v>
      </c>
      <c r="H99" s="71">
        <v>2005</v>
      </c>
      <c r="I99" s="71">
        <v>2005</v>
      </c>
      <c r="K99" s="202"/>
    </row>
    <row r="100" spans="1:11" x14ac:dyDescent="0.25">
      <c r="A100" s="138"/>
      <c r="B100" s="160">
        <v>322</v>
      </c>
      <c r="C100" s="160"/>
      <c r="D100" s="160" t="s">
        <v>129</v>
      </c>
      <c r="E100" s="141">
        <f>SUM(E101:E103)</f>
        <v>1576</v>
      </c>
      <c r="F100" s="90">
        <f t="shared" ref="F100:G100" si="24">SUM(F101:F103)</f>
        <v>2124</v>
      </c>
      <c r="G100" s="90">
        <f t="shared" si="24"/>
        <v>1605</v>
      </c>
      <c r="H100" s="90"/>
      <c r="I100" s="90"/>
      <c r="K100" s="202"/>
    </row>
    <row r="101" spans="1:11" x14ac:dyDescent="0.25">
      <c r="A101" s="138"/>
      <c r="B101" s="139">
        <v>3221</v>
      </c>
      <c r="C101" s="139"/>
      <c r="D101" s="139" t="s">
        <v>133</v>
      </c>
      <c r="E101" s="144">
        <v>1404</v>
      </c>
      <c r="F101" s="145">
        <v>0</v>
      </c>
      <c r="G101" s="145">
        <v>0</v>
      </c>
      <c r="H101" s="145"/>
      <c r="I101" s="145"/>
      <c r="K101" s="202"/>
    </row>
    <row r="102" spans="1:11" x14ac:dyDescent="0.25">
      <c r="A102" s="138"/>
      <c r="B102" s="139">
        <v>3225</v>
      </c>
      <c r="C102" s="139"/>
      <c r="D102" s="139" t="s">
        <v>134</v>
      </c>
      <c r="E102" s="144">
        <v>172</v>
      </c>
      <c r="F102" s="145">
        <v>2124</v>
      </c>
      <c r="G102" s="145">
        <v>1605</v>
      </c>
      <c r="H102" s="145"/>
      <c r="I102" s="145"/>
      <c r="K102" s="202"/>
    </row>
    <row r="103" spans="1:11" x14ac:dyDescent="0.25">
      <c r="A103" s="138"/>
      <c r="B103" s="139">
        <v>3227</v>
      </c>
      <c r="C103" s="139"/>
      <c r="D103" s="139" t="s">
        <v>135</v>
      </c>
      <c r="E103" s="144">
        <v>0</v>
      </c>
      <c r="F103" s="145">
        <v>0</v>
      </c>
      <c r="G103" s="145">
        <v>0</v>
      </c>
      <c r="H103" s="145"/>
      <c r="I103" s="145"/>
      <c r="K103" s="202"/>
    </row>
    <row r="104" spans="1:11" x14ac:dyDescent="0.25">
      <c r="A104" s="138"/>
      <c r="B104" s="160">
        <v>323</v>
      </c>
      <c r="C104" s="160"/>
      <c r="D104" s="160" t="s">
        <v>136</v>
      </c>
      <c r="E104" s="141">
        <f>SUM(E105:E108)</f>
        <v>0</v>
      </c>
      <c r="F104" s="90">
        <f t="shared" ref="F104:G104" si="25">SUM(F105:F108)</f>
        <v>0</v>
      </c>
      <c r="G104" s="90">
        <f t="shared" si="25"/>
        <v>0</v>
      </c>
      <c r="H104" s="90"/>
      <c r="I104" s="90"/>
      <c r="K104" s="202"/>
    </row>
    <row r="105" spans="1:11" x14ac:dyDescent="0.25">
      <c r="A105" s="138"/>
      <c r="B105" s="139">
        <v>3231</v>
      </c>
      <c r="C105" s="139"/>
      <c r="D105" s="139" t="s">
        <v>137</v>
      </c>
      <c r="E105" s="144">
        <v>0</v>
      </c>
      <c r="F105" s="145">
        <v>0</v>
      </c>
      <c r="G105" s="145">
        <v>0</v>
      </c>
      <c r="H105" s="145"/>
      <c r="I105" s="145"/>
      <c r="K105" s="202"/>
    </row>
    <row r="106" spans="1:11" x14ac:dyDescent="0.25">
      <c r="A106" s="138"/>
      <c r="B106" s="139">
        <v>3232</v>
      </c>
      <c r="C106" s="139"/>
      <c r="D106" s="139" t="s">
        <v>138</v>
      </c>
      <c r="E106" s="144">
        <v>0</v>
      </c>
      <c r="F106" s="145">
        <v>0</v>
      </c>
      <c r="G106" s="145">
        <v>0</v>
      </c>
      <c r="H106" s="145"/>
      <c r="I106" s="145"/>
      <c r="K106" s="202"/>
    </row>
    <row r="107" spans="1:11" x14ac:dyDescent="0.25">
      <c r="A107" s="138"/>
      <c r="B107" s="139">
        <v>3234</v>
      </c>
      <c r="C107" s="139"/>
      <c r="D107" s="139" t="s">
        <v>139</v>
      </c>
      <c r="E107" s="144">
        <v>0</v>
      </c>
      <c r="F107" s="145">
        <v>0</v>
      </c>
      <c r="G107" s="145">
        <v>0</v>
      </c>
      <c r="H107" s="145"/>
      <c r="I107" s="145"/>
      <c r="K107" s="202"/>
    </row>
    <row r="108" spans="1:11" x14ac:dyDescent="0.25">
      <c r="A108" s="138"/>
      <c r="B108" s="139">
        <v>3237</v>
      </c>
      <c r="C108" s="139"/>
      <c r="D108" s="139" t="s">
        <v>140</v>
      </c>
      <c r="E108" s="144">
        <v>0</v>
      </c>
      <c r="F108" s="145">
        <v>0</v>
      </c>
      <c r="G108" s="145">
        <v>0</v>
      </c>
      <c r="H108" s="145"/>
      <c r="I108" s="145"/>
      <c r="K108" s="202"/>
    </row>
    <row r="109" spans="1:11" x14ac:dyDescent="0.25">
      <c r="A109" s="138"/>
      <c r="B109" s="139"/>
      <c r="C109" s="140">
        <v>43</v>
      </c>
      <c r="D109" s="140" t="s">
        <v>141</v>
      </c>
      <c r="E109" s="99">
        <f>SUM(E119,E117,E115,E112,E110)</f>
        <v>9133</v>
      </c>
      <c r="F109" s="71">
        <f>SUM(F119,F117,F115,F112,F110)</f>
        <v>7830</v>
      </c>
      <c r="G109" s="71">
        <f>SUM(G119,G117,G115,G112,G110)</f>
        <v>9000</v>
      </c>
      <c r="H109" s="71">
        <v>8000</v>
      </c>
      <c r="I109" s="71">
        <v>8000</v>
      </c>
      <c r="K109" s="202"/>
    </row>
    <row r="110" spans="1:11" x14ac:dyDescent="0.25">
      <c r="A110" s="138"/>
      <c r="B110" s="161">
        <v>321</v>
      </c>
      <c r="C110" s="162"/>
      <c r="D110" s="162" t="s">
        <v>127</v>
      </c>
      <c r="E110" s="163">
        <f>E111</f>
        <v>0</v>
      </c>
      <c r="F110" s="164">
        <f t="shared" ref="F110:G110" si="26">F111</f>
        <v>0</v>
      </c>
      <c r="G110" s="164">
        <f t="shared" si="26"/>
        <v>0</v>
      </c>
      <c r="H110" s="164"/>
      <c r="I110" s="164"/>
      <c r="K110" s="202"/>
    </row>
    <row r="111" spans="1:11" x14ac:dyDescent="0.25">
      <c r="A111" s="138"/>
      <c r="B111" s="165">
        <v>3211</v>
      </c>
      <c r="C111" s="166"/>
      <c r="D111" s="166" t="s">
        <v>142</v>
      </c>
      <c r="E111" s="167">
        <v>0</v>
      </c>
      <c r="F111" s="93">
        <v>0</v>
      </c>
      <c r="G111" s="93">
        <v>0</v>
      </c>
      <c r="H111" s="93"/>
      <c r="I111" s="93"/>
      <c r="K111" s="202"/>
    </row>
    <row r="112" spans="1:11" x14ac:dyDescent="0.25">
      <c r="A112" s="138"/>
      <c r="B112" s="160">
        <v>322</v>
      </c>
      <c r="C112" s="160"/>
      <c r="D112" s="160" t="s">
        <v>129</v>
      </c>
      <c r="E112" s="141">
        <f>SUM(E114,E113)</f>
        <v>4161</v>
      </c>
      <c r="F112" s="90">
        <f t="shared" ref="F112:G112" si="27">SUM(F114,F113)</f>
        <v>0</v>
      </c>
      <c r="G112" s="90">
        <f t="shared" si="27"/>
        <v>1500</v>
      </c>
      <c r="H112" s="90"/>
      <c r="I112" s="90"/>
      <c r="K112" s="202"/>
    </row>
    <row r="113" spans="1:11" x14ac:dyDescent="0.25">
      <c r="A113" s="138"/>
      <c r="B113" s="168">
        <v>3221</v>
      </c>
      <c r="C113" s="168"/>
      <c r="D113" s="168" t="s">
        <v>133</v>
      </c>
      <c r="E113" s="169">
        <v>4161</v>
      </c>
      <c r="F113" s="170">
        <v>0</v>
      </c>
      <c r="G113" s="170">
        <v>500</v>
      </c>
      <c r="H113" s="170"/>
      <c r="I113" s="170"/>
      <c r="K113" s="202"/>
    </row>
    <row r="114" spans="1:11" x14ac:dyDescent="0.25">
      <c r="A114" s="138"/>
      <c r="B114" s="139">
        <v>3222</v>
      </c>
      <c r="C114" s="139"/>
      <c r="D114" s="139" t="s">
        <v>130</v>
      </c>
      <c r="E114" s="144">
        <v>0</v>
      </c>
      <c r="F114" s="145">
        <v>0</v>
      </c>
      <c r="G114" s="145">
        <v>1000</v>
      </c>
      <c r="H114" s="145"/>
      <c r="I114" s="145"/>
      <c r="K114" s="202"/>
    </row>
    <row r="115" spans="1:11" x14ac:dyDescent="0.25">
      <c r="A115" s="138"/>
      <c r="B115" s="161">
        <v>322</v>
      </c>
      <c r="C115" s="161"/>
      <c r="D115" s="161" t="s">
        <v>143</v>
      </c>
      <c r="E115" s="171">
        <f>E116</f>
        <v>361</v>
      </c>
      <c r="F115" s="158">
        <f t="shared" ref="F115:G115" si="28">F116</f>
        <v>0</v>
      </c>
      <c r="G115" s="158">
        <f t="shared" si="28"/>
        <v>2700</v>
      </c>
      <c r="H115" s="158"/>
      <c r="I115" s="158"/>
      <c r="K115" s="202"/>
    </row>
    <row r="116" spans="1:11" x14ac:dyDescent="0.25">
      <c r="A116" s="138"/>
      <c r="B116" s="139">
        <v>3225</v>
      </c>
      <c r="C116" s="139"/>
      <c r="D116" s="139" t="s">
        <v>134</v>
      </c>
      <c r="E116" s="144">
        <v>361</v>
      </c>
      <c r="F116" s="145">
        <v>0</v>
      </c>
      <c r="G116" s="145">
        <v>2700</v>
      </c>
      <c r="H116" s="145"/>
      <c r="I116" s="145"/>
      <c r="K116" s="202"/>
    </row>
    <row r="117" spans="1:11" ht="24" x14ac:dyDescent="0.25">
      <c r="A117" s="138"/>
      <c r="B117" s="160">
        <v>32</v>
      </c>
      <c r="C117" s="160"/>
      <c r="D117" s="160" t="s">
        <v>144</v>
      </c>
      <c r="E117" s="141">
        <f>E118</f>
        <v>3737</v>
      </c>
      <c r="F117" s="90">
        <f t="shared" ref="F117:G117" si="29">F118</f>
        <v>7830</v>
      </c>
      <c r="G117" s="90">
        <f t="shared" si="29"/>
        <v>4300</v>
      </c>
      <c r="H117" s="90"/>
      <c r="I117" s="90"/>
      <c r="K117" s="202"/>
    </row>
    <row r="118" spans="1:11" x14ac:dyDescent="0.25">
      <c r="A118" s="138"/>
      <c r="B118" s="139">
        <v>3239</v>
      </c>
      <c r="C118" s="139"/>
      <c r="D118" s="139" t="s">
        <v>145</v>
      </c>
      <c r="E118" s="144">
        <v>3737</v>
      </c>
      <c r="F118" s="145">
        <v>7830</v>
      </c>
      <c r="G118" s="145">
        <v>4300</v>
      </c>
      <c r="H118" s="145"/>
      <c r="I118" s="145"/>
      <c r="K118" s="202"/>
    </row>
    <row r="119" spans="1:11" x14ac:dyDescent="0.25">
      <c r="A119" s="138"/>
      <c r="B119" s="160">
        <v>329</v>
      </c>
      <c r="C119" s="160"/>
      <c r="D119" s="160" t="s">
        <v>131</v>
      </c>
      <c r="E119" s="141">
        <f>SUM(E120:E121)</f>
        <v>874</v>
      </c>
      <c r="F119" s="90">
        <f t="shared" ref="F119:G119" si="30">SUM(F120:F121)</f>
        <v>0</v>
      </c>
      <c r="G119" s="90">
        <f t="shared" si="30"/>
        <v>500</v>
      </c>
      <c r="H119" s="90"/>
      <c r="I119" s="90"/>
      <c r="K119" s="202"/>
    </row>
    <row r="120" spans="1:11" x14ac:dyDescent="0.25">
      <c r="A120" s="138"/>
      <c r="B120" s="139">
        <v>3291</v>
      </c>
      <c r="C120" s="139"/>
      <c r="D120" s="139" t="s">
        <v>146</v>
      </c>
      <c r="E120" s="144">
        <v>0</v>
      </c>
      <c r="F120" s="145">
        <v>0</v>
      </c>
      <c r="G120" s="145">
        <v>0</v>
      </c>
      <c r="H120" s="145"/>
      <c r="I120" s="145"/>
      <c r="K120" s="202"/>
    </row>
    <row r="121" spans="1:11" x14ac:dyDescent="0.25">
      <c r="A121" s="138"/>
      <c r="B121" s="139">
        <v>3299</v>
      </c>
      <c r="C121" s="139"/>
      <c r="D121" s="139" t="s">
        <v>147</v>
      </c>
      <c r="E121" s="144">
        <v>874</v>
      </c>
      <c r="F121" s="145">
        <v>0</v>
      </c>
      <c r="G121" s="145">
        <v>500</v>
      </c>
      <c r="H121" s="145"/>
      <c r="I121" s="145"/>
      <c r="K121" s="202"/>
    </row>
    <row r="122" spans="1:11" x14ac:dyDescent="0.25">
      <c r="A122" s="142"/>
      <c r="B122" s="142">
        <v>32</v>
      </c>
      <c r="C122" s="70">
        <v>44</v>
      </c>
      <c r="D122" s="140" t="s">
        <v>108</v>
      </c>
      <c r="E122" s="99">
        <f>SUM(E123,E127,E134,E142,E144)</f>
        <v>43704</v>
      </c>
      <c r="F122" s="71">
        <f t="shared" ref="F122:G122" si="31">SUM(F123,F127,F134,F142,F144)</f>
        <v>58100</v>
      </c>
      <c r="G122" s="71">
        <f t="shared" si="31"/>
        <v>59340</v>
      </c>
      <c r="H122" s="71">
        <v>59400</v>
      </c>
      <c r="I122" s="71">
        <v>59400</v>
      </c>
      <c r="K122" s="202"/>
    </row>
    <row r="123" spans="1:11" x14ac:dyDescent="0.25">
      <c r="A123" s="142"/>
      <c r="B123" s="88">
        <v>321</v>
      </c>
      <c r="C123" s="89"/>
      <c r="D123" s="160" t="s">
        <v>127</v>
      </c>
      <c r="E123" s="141">
        <f>SUM(E124:E126)</f>
        <v>7377</v>
      </c>
      <c r="F123" s="90">
        <f t="shared" ref="F123:G123" si="32">SUM(F124:F126)</f>
        <v>5800</v>
      </c>
      <c r="G123" s="90">
        <f t="shared" si="32"/>
        <v>6200</v>
      </c>
      <c r="H123" s="90"/>
      <c r="I123" s="90"/>
      <c r="K123" s="202"/>
    </row>
    <row r="124" spans="1:11" x14ac:dyDescent="0.25">
      <c r="A124" s="142"/>
      <c r="B124" s="142">
        <v>3211</v>
      </c>
      <c r="C124" s="143"/>
      <c r="D124" s="139" t="s">
        <v>142</v>
      </c>
      <c r="E124" s="159">
        <v>6088</v>
      </c>
      <c r="F124" s="145">
        <v>4800</v>
      </c>
      <c r="G124" s="145">
        <v>5000</v>
      </c>
      <c r="H124" s="145"/>
      <c r="I124" s="145"/>
      <c r="K124" s="202"/>
    </row>
    <row r="125" spans="1:11" x14ac:dyDescent="0.25">
      <c r="A125" s="142"/>
      <c r="B125" s="142">
        <v>3213</v>
      </c>
      <c r="C125" s="143"/>
      <c r="D125" s="139" t="s">
        <v>148</v>
      </c>
      <c r="E125" s="159">
        <v>367</v>
      </c>
      <c r="F125" s="145">
        <v>300</v>
      </c>
      <c r="G125" s="145">
        <v>500</v>
      </c>
      <c r="H125" s="145"/>
      <c r="I125" s="145"/>
      <c r="K125" s="202"/>
    </row>
    <row r="126" spans="1:11" x14ac:dyDescent="0.25">
      <c r="A126" s="142"/>
      <c r="B126" s="142">
        <v>3214</v>
      </c>
      <c r="C126" s="143"/>
      <c r="D126" s="139" t="s">
        <v>149</v>
      </c>
      <c r="E126" s="159">
        <v>922</v>
      </c>
      <c r="F126" s="145">
        <v>700</v>
      </c>
      <c r="G126" s="145">
        <v>700</v>
      </c>
      <c r="H126" s="145"/>
      <c r="I126" s="145"/>
      <c r="K126" s="202"/>
    </row>
    <row r="127" spans="1:11" x14ac:dyDescent="0.25">
      <c r="A127" s="142"/>
      <c r="B127" s="88">
        <v>322</v>
      </c>
      <c r="C127" s="89"/>
      <c r="D127" s="160" t="s">
        <v>129</v>
      </c>
      <c r="E127" s="141">
        <f>SUM(E128:E133)</f>
        <v>17713</v>
      </c>
      <c r="F127" s="90">
        <f t="shared" ref="F127:G127" si="33">SUM(F128:F133)</f>
        <v>30227</v>
      </c>
      <c r="G127" s="90">
        <f t="shared" si="33"/>
        <v>33400</v>
      </c>
      <c r="H127" s="90"/>
      <c r="I127" s="90"/>
      <c r="K127" s="202"/>
    </row>
    <row r="128" spans="1:11" x14ac:dyDescent="0.25">
      <c r="A128" s="142"/>
      <c r="B128" s="142">
        <v>3221</v>
      </c>
      <c r="C128" s="143"/>
      <c r="D128" s="139" t="s">
        <v>133</v>
      </c>
      <c r="E128" s="144">
        <v>3037</v>
      </c>
      <c r="F128" s="145">
        <v>6000</v>
      </c>
      <c r="G128" s="145">
        <v>8000</v>
      </c>
      <c r="H128" s="145"/>
      <c r="I128" s="145"/>
      <c r="K128" s="202"/>
    </row>
    <row r="129" spans="1:11" x14ac:dyDescent="0.25">
      <c r="A129" s="142"/>
      <c r="B129" s="142">
        <v>3222</v>
      </c>
      <c r="C129" s="143"/>
      <c r="D129" s="139" t="s">
        <v>130</v>
      </c>
      <c r="E129" s="144">
        <v>0</v>
      </c>
      <c r="F129" s="145">
        <v>0</v>
      </c>
      <c r="G129" s="145">
        <v>0</v>
      </c>
      <c r="H129" s="145"/>
      <c r="I129" s="145"/>
      <c r="K129" s="202"/>
    </row>
    <row r="130" spans="1:11" x14ac:dyDescent="0.25">
      <c r="A130" s="142"/>
      <c r="B130" s="142">
        <v>3223</v>
      </c>
      <c r="C130" s="143"/>
      <c r="D130" s="139" t="s">
        <v>150</v>
      </c>
      <c r="E130" s="144">
        <v>12529</v>
      </c>
      <c r="F130" s="145">
        <v>18000</v>
      </c>
      <c r="G130" s="145">
        <v>20000</v>
      </c>
      <c r="H130" s="145"/>
      <c r="I130" s="145"/>
      <c r="K130" s="202"/>
    </row>
    <row r="131" spans="1:11" ht="24" x14ac:dyDescent="0.25">
      <c r="A131" s="142"/>
      <c r="B131" s="142">
        <v>3224</v>
      </c>
      <c r="C131" s="143"/>
      <c r="D131" s="139" t="s">
        <v>151</v>
      </c>
      <c r="E131" s="144">
        <v>1729</v>
      </c>
      <c r="F131" s="145">
        <v>3400</v>
      </c>
      <c r="G131" s="145">
        <v>3000</v>
      </c>
      <c r="H131" s="145"/>
      <c r="I131" s="145"/>
      <c r="K131" s="202"/>
    </row>
    <row r="132" spans="1:11" x14ac:dyDescent="0.25">
      <c r="A132" s="142"/>
      <c r="B132" s="142">
        <v>3225</v>
      </c>
      <c r="C132" s="143"/>
      <c r="D132" s="139" t="s">
        <v>134</v>
      </c>
      <c r="E132" s="144">
        <v>0</v>
      </c>
      <c r="F132" s="145">
        <v>2327</v>
      </c>
      <c r="G132" s="145">
        <v>1900</v>
      </c>
      <c r="H132" s="145"/>
      <c r="I132" s="145"/>
      <c r="K132" s="202"/>
    </row>
    <row r="133" spans="1:11" x14ac:dyDescent="0.25">
      <c r="A133" s="142"/>
      <c r="B133" s="142">
        <v>3227</v>
      </c>
      <c r="C133" s="143"/>
      <c r="D133" s="139" t="s">
        <v>135</v>
      </c>
      <c r="E133" s="144">
        <v>418</v>
      </c>
      <c r="F133" s="145">
        <v>500</v>
      </c>
      <c r="G133" s="145">
        <v>500</v>
      </c>
      <c r="H133" s="145"/>
      <c r="I133" s="145"/>
      <c r="K133" s="202"/>
    </row>
    <row r="134" spans="1:11" x14ac:dyDescent="0.25">
      <c r="A134" s="142"/>
      <c r="B134" s="88">
        <v>323</v>
      </c>
      <c r="C134" s="89"/>
      <c r="D134" s="160" t="s">
        <v>136</v>
      </c>
      <c r="E134" s="141">
        <f>SUM(E135:E141)</f>
        <v>16868</v>
      </c>
      <c r="F134" s="90">
        <f t="shared" ref="F134:G134" si="34">SUM(F135:F141)</f>
        <v>19073</v>
      </c>
      <c r="G134" s="90">
        <f t="shared" si="34"/>
        <v>17840</v>
      </c>
      <c r="H134" s="90"/>
      <c r="I134" s="90"/>
      <c r="K134" s="202"/>
    </row>
    <row r="135" spans="1:11" x14ac:dyDescent="0.25">
      <c r="A135" s="138"/>
      <c r="B135" s="142">
        <v>3231</v>
      </c>
      <c r="C135" s="143"/>
      <c r="D135" s="139" t="s">
        <v>137</v>
      </c>
      <c r="E135" s="144">
        <v>1429</v>
      </c>
      <c r="F135" s="145">
        <v>1800</v>
      </c>
      <c r="G135" s="145">
        <v>1600</v>
      </c>
      <c r="H135" s="145"/>
      <c r="I135" s="145"/>
      <c r="K135" s="202"/>
    </row>
    <row r="136" spans="1:11" x14ac:dyDescent="0.25">
      <c r="A136" s="138"/>
      <c r="B136" s="142">
        <v>3232</v>
      </c>
      <c r="C136" s="143"/>
      <c r="D136" s="139" t="s">
        <v>138</v>
      </c>
      <c r="E136" s="144">
        <v>5671</v>
      </c>
      <c r="F136" s="145">
        <v>7473</v>
      </c>
      <c r="G136" s="145">
        <v>5000</v>
      </c>
      <c r="H136" s="145"/>
      <c r="I136" s="145"/>
      <c r="K136" s="202"/>
    </row>
    <row r="137" spans="1:11" x14ac:dyDescent="0.25">
      <c r="A137" s="138"/>
      <c r="B137" s="142">
        <v>3234</v>
      </c>
      <c r="C137" s="143"/>
      <c r="D137" s="139" t="s">
        <v>139</v>
      </c>
      <c r="E137" s="144">
        <v>4032</v>
      </c>
      <c r="F137" s="145">
        <v>4200</v>
      </c>
      <c r="G137" s="145">
        <v>4200</v>
      </c>
      <c r="H137" s="145"/>
      <c r="I137" s="145"/>
      <c r="K137" s="202"/>
    </row>
    <row r="138" spans="1:11" x14ac:dyDescent="0.25">
      <c r="A138" s="138"/>
      <c r="B138" s="142">
        <v>3236</v>
      </c>
      <c r="C138" s="143"/>
      <c r="D138" s="139" t="s">
        <v>152</v>
      </c>
      <c r="E138" s="144">
        <v>223</v>
      </c>
      <c r="F138" s="145">
        <v>2000</v>
      </c>
      <c r="G138" s="145">
        <v>3600</v>
      </c>
      <c r="H138" s="145"/>
      <c r="I138" s="145"/>
      <c r="K138" s="202"/>
    </row>
    <row r="139" spans="1:11" x14ac:dyDescent="0.25">
      <c r="A139" s="138"/>
      <c r="B139" s="142">
        <v>3237</v>
      </c>
      <c r="C139" s="143"/>
      <c r="D139" s="139" t="s">
        <v>153</v>
      </c>
      <c r="E139" s="144">
        <v>1078</v>
      </c>
      <c r="F139" s="145">
        <v>1000</v>
      </c>
      <c r="G139" s="145">
        <v>1000</v>
      </c>
      <c r="H139" s="145"/>
      <c r="I139" s="145"/>
      <c r="K139" s="202"/>
    </row>
    <row r="140" spans="1:11" x14ac:dyDescent="0.25">
      <c r="A140" s="138"/>
      <c r="B140" s="142">
        <v>3238</v>
      </c>
      <c r="C140" s="143"/>
      <c r="D140" s="139" t="s">
        <v>154</v>
      </c>
      <c r="E140" s="144">
        <v>1332</v>
      </c>
      <c r="F140" s="145">
        <v>1600</v>
      </c>
      <c r="G140" s="145">
        <v>1500</v>
      </c>
      <c r="H140" s="145"/>
      <c r="I140" s="145"/>
      <c r="K140" s="202"/>
    </row>
    <row r="141" spans="1:11" x14ac:dyDescent="0.25">
      <c r="A141" s="138"/>
      <c r="B141" s="142">
        <v>3239</v>
      </c>
      <c r="C141" s="143"/>
      <c r="D141" s="139" t="s">
        <v>145</v>
      </c>
      <c r="E141" s="144">
        <v>3103</v>
      </c>
      <c r="F141" s="145">
        <v>1000</v>
      </c>
      <c r="G141" s="145">
        <v>940</v>
      </c>
      <c r="H141" s="145"/>
      <c r="I141" s="145"/>
      <c r="K141" s="202"/>
    </row>
    <row r="142" spans="1:11" ht="24" x14ac:dyDescent="0.25">
      <c r="A142" s="138"/>
      <c r="B142" s="88">
        <v>324</v>
      </c>
      <c r="C142" s="89"/>
      <c r="D142" s="160" t="s">
        <v>144</v>
      </c>
      <c r="E142" s="141">
        <v>0</v>
      </c>
      <c r="F142" s="90">
        <f>F143</f>
        <v>0</v>
      </c>
      <c r="G142" s="90">
        <f>G143</f>
        <v>0</v>
      </c>
      <c r="H142" s="90"/>
      <c r="I142" s="90"/>
      <c r="K142" s="202"/>
    </row>
    <row r="143" spans="1:11" x14ac:dyDescent="0.25">
      <c r="A143" s="138"/>
      <c r="B143" s="142">
        <v>3241</v>
      </c>
      <c r="C143" s="143"/>
      <c r="D143" s="139" t="s">
        <v>155</v>
      </c>
      <c r="E143" s="144">
        <v>0</v>
      </c>
      <c r="F143" s="145">
        <v>0</v>
      </c>
      <c r="G143" s="145">
        <v>0</v>
      </c>
      <c r="H143" s="145"/>
      <c r="I143" s="145"/>
      <c r="K143" s="202"/>
    </row>
    <row r="144" spans="1:11" x14ac:dyDescent="0.25">
      <c r="A144" s="138"/>
      <c r="B144" s="154">
        <v>329</v>
      </c>
      <c r="C144" s="155"/>
      <c r="D144" s="161" t="s">
        <v>131</v>
      </c>
      <c r="E144" s="171">
        <f>SUM(E145:E149)</f>
        <v>1746</v>
      </c>
      <c r="F144" s="158">
        <f t="shared" ref="F144:G144" si="35">SUM(F145:F149)</f>
        <v>3000</v>
      </c>
      <c r="G144" s="158">
        <f t="shared" si="35"/>
        <v>1900</v>
      </c>
      <c r="H144" s="158"/>
      <c r="I144" s="158"/>
      <c r="K144" s="202"/>
    </row>
    <row r="145" spans="1:11" x14ac:dyDescent="0.25">
      <c r="A145" s="138"/>
      <c r="B145" s="142">
        <v>3291</v>
      </c>
      <c r="C145" s="143"/>
      <c r="D145" s="139" t="s">
        <v>156</v>
      </c>
      <c r="E145" s="144">
        <v>0</v>
      </c>
      <c r="F145" s="145">
        <v>200</v>
      </c>
      <c r="G145" s="145">
        <v>0</v>
      </c>
      <c r="H145" s="145"/>
      <c r="I145" s="145"/>
      <c r="K145" s="202"/>
    </row>
    <row r="146" spans="1:11" x14ac:dyDescent="0.25">
      <c r="A146" s="138"/>
      <c r="B146" s="142">
        <v>3293</v>
      </c>
      <c r="C146" s="143"/>
      <c r="D146" s="139" t="s">
        <v>157</v>
      </c>
      <c r="E146" s="144">
        <v>0</v>
      </c>
      <c r="F146" s="145">
        <v>50</v>
      </c>
      <c r="G146" s="145">
        <v>0</v>
      </c>
      <c r="H146" s="145"/>
      <c r="I146" s="145"/>
      <c r="K146" s="202"/>
    </row>
    <row r="147" spans="1:11" x14ac:dyDescent="0.25">
      <c r="A147" s="138"/>
      <c r="B147" s="142">
        <v>3294</v>
      </c>
      <c r="C147" s="143"/>
      <c r="D147" s="139" t="s">
        <v>158</v>
      </c>
      <c r="E147" s="144">
        <v>66</v>
      </c>
      <c r="F147" s="145">
        <v>150</v>
      </c>
      <c r="G147" s="145">
        <v>0</v>
      </c>
      <c r="H147" s="145"/>
      <c r="I147" s="145"/>
      <c r="K147" s="202"/>
    </row>
    <row r="148" spans="1:11" x14ac:dyDescent="0.25">
      <c r="A148" s="138"/>
      <c r="B148" s="142">
        <v>3295</v>
      </c>
      <c r="C148" s="143"/>
      <c r="D148" s="139" t="s">
        <v>131</v>
      </c>
      <c r="E148" s="144">
        <v>1040</v>
      </c>
      <c r="F148" s="145">
        <v>1000</v>
      </c>
      <c r="G148" s="145">
        <v>1000</v>
      </c>
      <c r="H148" s="145"/>
      <c r="I148" s="145"/>
      <c r="K148" s="202"/>
    </row>
    <row r="149" spans="1:11" x14ac:dyDescent="0.25">
      <c r="A149" s="138"/>
      <c r="B149" s="142">
        <v>3299</v>
      </c>
      <c r="C149" s="143"/>
      <c r="D149" s="139" t="s">
        <v>147</v>
      </c>
      <c r="E149" s="144">
        <v>640</v>
      </c>
      <c r="F149" s="145">
        <v>1600</v>
      </c>
      <c r="G149" s="145">
        <v>900</v>
      </c>
      <c r="H149" s="145"/>
      <c r="I149" s="145"/>
      <c r="K149" s="202"/>
    </row>
    <row r="150" spans="1:11" x14ac:dyDescent="0.25">
      <c r="A150" s="138"/>
      <c r="B150" s="139"/>
      <c r="C150" s="140">
        <v>51</v>
      </c>
      <c r="D150" s="140" t="s">
        <v>88</v>
      </c>
      <c r="E150" s="99">
        <f>SUM(E151,E153)</f>
        <v>0</v>
      </c>
      <c r="F150" s="71">
        <f t="shared" ref="F150:H150" si="36">SUM(F151,F153)</f>
        <v>0</v>
      </c>
      <c r="G150" s="71">
        <f t="shared" si="36"/>
        <v>0</v>
      </c>
      <c r="H150" s="71">
        <f t="shared" si="36"/>
        <v>0</v>
      </c>
      <c r="I150" s="71">
        <v>0</v>
      </c>
      <c r="K150" s="202"/>
    </row>
    <row r="151" spans="1:11" x14ac:dyDescent="0.25">
      <c r="A151" s="138"/>
      <c r="B151" s="160">
        <v>321</v>
      </c>
      <c r="C151" s="160"/>
      <c r="D151" s="160" t="s">
        <v>127</v>
      </c>
      <c r="E151" s="141">
        <f>E152</f>
        <v>0</v>
      </c>
      <c r="F151" s="90">
        <f t="shared" ref="F151:G151" si="37">F152</f>
        <v>0</v>
      </c>
      <c r="G151" s="90">
        <f t="shared" si="37"/>
        <v>0</v>
      </c>
      <c r="H151" s="90"/>
      <c r="I151" s="90"/>
      <c r="K151" s="202"/>
    </row>
    <row r="152" spans="1:11" x14ac:dyDescent="0.25">
      <c r="A152" s="138"/>
      <c r="B152" s="139">
        <v>3213</v>
      </c>
      <c r="C152" s="139"/>
      <c r="D152" s="139" t="s">
        <v>148</v>
      </c>
      <c r="E152" s="144">
        <v>0</v>
      </c>
      <c r="F152" s="145">
        <v>0</v>
      </c>
      <c r="G152" s="145">
        <v>0</v>
      </c>
      <c r="H152" s="145"/>
      <c r="I152" s="145"/>
      <c r="K152" s="202"/>
    </row>
    <row r="153" spans="1:11" x14ac:dyDescent="0.25">
      <c r="A153" s="138"/>
      <c r="B153" s="160">
        <v>322</v>
      </c>
      <c r="C153" s="160"/>
      <c r="D153" s="160" t="s">
        <v>129</v>
      </c>
      <c r="E153" s="141">
        <f>E154</f>
        <v>0</v>
      </c>
      <c r="F153" s="90">
        <f t="shared" ref="F153:G153" si="38">F154</f>
        <v>0</v>
      </c>
      <c r="G153" s="90">
        <f t="shared" si="38"/>
        <v>0</v>
      </c>
      <c r="H153" s="90"/>
      <c r="I153" s="90"/>
      <c r="K153" s="202"/>
    </row>
    <row r="154" spans="1:11" x14ac:dyDescent="0.25">
      <c r="A154" s="138"/>
      <c r="B154" s="139">
        <v>3225</v>
      </c>
      <c r="C154" s="139"/>
      <c r="D154" s="139" t="s">
        <v>134</v>
      </c>
      <c r="E154" s="144">
        <v>0</v>
      </c>
      <c r="F154" s="145">
        <v>0</v>
      </c>
      <c r="G154" s="145">
        <v>0</v>
      </c>
      <c r="H154" s="145"/>
      <c r="I154" s="145"/>
      <c r="K154" s="202"/>
    </row>
    <row r="155" spans="1:11" x14ac:dyDescent="0.25">
      <c r="A155" s="138"/>
      <c r="B155" s="139"/>
      <c r="C155" s="140">
        <v>51</v>
      </c>
      <c r="D155" s="140" t="s">
        <v>123</v>
      </c>
      <c r="E155" s="99">
        <f>SUM(E156,E158)</f>
        <v>0</v>
      </c>
      <c r="F155" s="71">
        <f t="shared" ref="F155:G155" si="39">SUM(F156,F158)</f>
        <v>0</v>
      </c>
      <c r="G155" s="71">
        <f t="shared" si="39"/>
        <v>0</v>
      </c>
      <c r="H155" s="71">
        <v>0</v>
      </c>
      <c r="I155" s="71">
        <v>0</v>
      </c>
      <c r="K155" s="202"/>
    </row>
    <row r="156" spans="1:11" x14ac:dyDescent="0.25">
      <c r="A156" s="138"/>
      <c r="B156" s="160">
        <v>321</v>
      </c>
      <c r="C156" s="160"/>
      <c r="D156" s="160" t="s">
        <v>127</v>
      </c>
      <c r="E156" s="141">
        <f>E157</f>
        <v>0</v>
      </c>
      <c r="F156" s="90">
        <f t="shared" ref="F156:G156" si="40">F157</f>
        <v>0</v>
      </c>
      <c r="G156" s="90">
        <f t="shared" si="40"/>
        <v>0</v>
      </c>
      <c r="H156" s="90"/>
      <c r="I156" s="90"/>
      <c r="K156" s="202"/>
    </row>
    <row r="157" spans="1:11" ht="24" x14ac:dyDescent="0.25">
      <c r="A157" s="138"/>
      <c r="B157" s="139">
        <v>3212</v>
      </c>
      <c r="C157" s="139"/>
      <c r="D157" s="139" t="s">
        <v>128</v>
      </c>
      <c r="E157" s="144">
        <v>0</v>
      </c>
      <c r="F157" s="145">
        <v>0</v>
      </c>
      <c r="G157" s="145">
        <v>0</v>
      </c>
      <c r="H157" s="145"/>
      <c r="I157" s="145"/>
      <c r="K157" s="202"/>
    </row>
    <row r="158" spans="1:11" x14ac:dyDescent="0.25">
      <c r="A158" s="138"/>
      <c r="B158" s="160">
        <v>322</v>
      </c>
      <c r="C158" s="160"/>
      <c r="D158" s="160" t="s">
        <v>129</v>
      </c>
      <c r="E158" s="141">
        <f>E159</f>
        <v>0</v>
      </c>
      <c r="F158" s="90">
        <f t="shared" ref="F158:G158" si="41">F159</f>
        <v>0</v>
      </c>
      <c r="G158" s="90">
        <f t="shared" si="41"/>
        <v>0</v>
      </c>
      <c r="H158" s="90"/>
      <c r="I158" s="90"/>
      <c r="K158" s="202"/>
    </row>
    <row r="159" spans="1:11" x14ac:dyDescent="0.25">
      <c r="A159" s="138"/>
      <c r="B159" s="139">
        <v>3221</v>
      </c>
      <c r="C159" s="139"/>
      <c r="D159" s="139" t="s">
        <v>159</v>
      </c>
      <c r="E159" s="144">
        <v>0</v>
      </c>
      <c r="F159" s="145">
        <v>0</v>
      </c>
      <c r="G159" s="145">
        <v>0</v>
      </c>
      <c r="H159" s="145"/>
      <c r="I159" s="145"/>
      <c r="K159" s="202"/>
    </row>
    <row r="160" spans="1:11" x14ac:dyDescent="0.25">
      <c r="A160" s="138"/>
      <c r="B160" s="139"/>
      <c r="C160" s="140">
        <v>52</v>
      </c>
      <c r="D160" s="140" t="s">
        <v>120</v>
      </c>
      <c r="E160" s="99">
        <f>SUM(E161,E165,E170,E173,E175)</f>
        <v>83676</v>
      </c>
      <c r="F160" s="71">
        <f>SUM(F161,F165,F170,F173,F175)</f>
        <v>76950</v>
      </c>
      <c r="G160" s="71">
        <f>SUM(G161,G165,G170,G173,G175)</f>
        <v>81689</v>
      </c>
      <c r="H160" s="71">
        <v>82000</v>
      </c>
      <c r="I160" s="71">
        <v>82000</v>
      </c>
      <c r="K160" s="202"/>
    </row>
    <row r="161" spans="1:11" x14ac:dyDescent="0.25">
      <c r="A161" s="138"/>
      <c r="B161" s="160">
        <v>321</v>
      </c>
      <c r="C161" s="160"/>
      <c r="D161" s="160" t="s">
        <v>127</v>
      </c>
      <c r="E161" s="141">
        <f>SUM(E162:E164)</f>
        <v>27395</v>
      </c>
      <c r="F161" s="90">
        <f t="shared" ref="F161:G161" si="42">SUM(F162:F164)</f>
        <v>20000</v>
      </c>
      <c r="G161" s="90">
        <f t="shared" si="42"/>
        <v>27000</v>
      </c>
      <c r="H161" s="90"/>
      <c r="I161" s="90"/>
      <c r="K161" s="202"/>
    </row>
    <row r="162" spans="1:11" x14ac:dyDescent="0.25">
      <c r="A162" s="138"/>
      <c r="B162" s="142">
        <v>3211</v>
      </c>
      <c r="C162" s="143"/>
      <c r="D162" s="143" t="s">
        <v>142</v>
      </c>
      <c r="E162" s="144">
        <v>193</v>
      </c>
      <c r="F162" s="145">
        <v>0</v>
      </c>
      <c r="G162" s="145">
        <v>0</v>
      </c>
      <c r="H162" s="145"/>
      <c r="I162" s="145"/>
      <c r="K162" s="202"/>
    </row>
    <row r="163" spans="1:11" ht="24" x14ac:dyDescent="0.25">
      <c r="A163" s="138"/>
      <c r="B163" s="142">
        <v>3212</v>
      </c>
      <c r="C163" s="143"/>
      <c r="D163" s="146" t="s">
        <v>128</v>
      </c>
      <c r="E163" s="144">
        <v>26614</v>
      </c>
      <c r="F163" s="145">
        <v>20000</v>
      </c>
      <c r="G163" s="145">
        <v>27000</v>
      </c>
      <c r="H163" s="145"/>
      <c r="I163" s="145"/>
      <c r="K163" s="202"/>
    </row>
    <row r="164" spans="1:11" x14ac:dyDescent="0.25">
      <c r="A164" s="138"/>
      <c r="B164" s="142">
        <v>3213</v>
      </c>
      <c r="C164" s="143"/>
      <c r="D164" s="143" t="s">
        <v>148</v>
      </c>
      <c r="E164" s="144">
        <v>588</v>
      </c>
      <c r="F164" s="145">
        <v>0</v>
      </c>
      <c r="G164" s="145">
        <v>0</v>
      </c>
      <c r="H164" s="145"/>
      <c r="I164" s="145"/>
      <c r="K164" s="202"/>
    </row>
    <row r="165" spans="1:11" x14ac:dyDescent="0.25">
      <c r="A165" s="138"/>
      <c r="B165" s="88">
        <v>322</v>
      </c>
      <c r="C165" s="89"/>
      <c r="D165" s="88" t="s">
        <v>129</v>
      </c>
      <c r="E165" s="141">
        <f>SUM(E166:E169)</f>
        <v>51134</v>
      </c>
      <c r="F165" s="90">
        <f t="shared" ref="F165:G165" si="43">SUM(F166:F169)</f>
        <v>49000</v>
      </c>
      <c r="G165" s="90">
        <f t="shared" si="43"/>
        <v>48000</v>
      </c>
      <c r="H165" s="90"/>
      <c r="I165" s="90"/>
      <c r="K165" s="202"/>
    </row>
    <row r="166" spans="1:11" x14ac:dyDescent="0.25">
      <c r="A166" s="138"/>
      <c r="B166" s="142">
        <v>3221</v>
      </c>
      <c r="C166" s="143"/>
      <c r="D166" s="139" t="s">
        <v>133</v>
      </c>
      <c r="E166" s="144">
        <v>2726</v>
      </c>
      <c r="F166" s="145">
        <v>0</v>
      </c>
      <c r="G166" s="145">
        <v>0</v>
      </c>
      <c r="H166" s="145"/>
      <c r="I166" s="145"/>
      <c r="K166" s="202"/>
    </row>
    <row r="167" spans="1:11" x14ac:dyDescent="0.25">
      <c r="A167" s="138"/>
      <c r="B167" s="142">
        <v>3222</v>
      </c>
      <c r="C167" s="143"/>
      <c r="D167" s="142" t="s">
        <v>130</v>
      </c>
      <c r="E167" s="144">
        <v>45002</v>
      </c>
      <c r="F167" s="145">
        <v>49000</v>
      </c>
      <c r="G167" s="145">
        <v>47000</v>
      </c>
      <c r="H167" s="145"/>
      <c r="I167" s="145"/>
      <c r="K167" s="202"/>
    </row>
    <row r="168" spans="1:11" x14ac:dyDescent="0.25">
      <c r="A168" s="138"/>
      <c r="B168" s="142">
        <v>3224</v>
      </c>
      <c r="C168" s="143"/>
      <c r="D168" s="142" t="s">
        <v>151</v>
      </c>
      <c r="E168" s="144">
        <v>152</v>
      </c>
      <c r="F168" s="145">
        <v>0</v>
      </c>
      <c r="G168" s="145">
        <v>0</v>
      </c>
      <c r="H168" s="145"/>
      <c r="I168" s="145"/>
      <c r="K168" s="202"/>
    </row>
    <row r="169" spans="1:11" x14ac:dyDescent="0.25">
      <c r="A169" s="138"/>
      <c r="B169" s="142">
        <v>3225</v>
      </c>
      <c r="C169" s="143"/>
      <c r="D169" s="142" t="s">
        <v>134</v>
      </c>
      <c r="E169" s="144">
        <v>3254</v>
      </c>
      <c r="F169" s="145">
        <v>0</v>
      </c>
      <c r="G169" s="145">
        <v>1000</v>
      </c>
      <c r="H169" s="145"/>
      <c r="I169" s="145"/>
      <c r="K169" s="202"/>
    </row>
    <row r="170" spans="1:11" x14ac:dyDescent="0.25">
      <c r="A170" s="138"/>
      <c r="B170" s="88">
        <v>323</v>
      </c>
      <c r="C170" s="89"/>
      <c r="D170" s="88" t="s">
        <v>136</v>
      </c>
      <c r="E170" s="141">
        <f>SUM(E171:E172)</f>
        <v>2090</v>
      </c>
      <c r="F170" s="90">
        <f>SUM(F171:F172)</f>
        <v>1500</v>
      </c>
      <c r="G170" s="90">
        <f>SUM(G171:G172)</f>
        <v>2189</v>
      </c>
      <c r="H170" s="90"/>
      <c r="I170" s="90"/>
      <c r="K170" s="202"/>
    </row>
    <row r="171" spans="1:11" x14ac:dyDescent="0.25">
      <c r="A171" s="142"/>
      <c r="B171" s="85">
        <v>3236</v>
      </c>
      <c r="C171" s="86"/>
      <c r="D171" s="172" t="s">
        <v>152</v>
      </c>
      <c r="E171" s="173">
        <v>0</v>
      </c>
      <c r="F171" s="87">
        <v>0</v>
      </c>
      <c r="G171" s="87">
        <v>0</v>
      </c>
      <c r="H171" s="87"/>
      <c r="I171" s="87"/>
      <c r="K171" s="202"/>
    </row>
    <row r="172" spans="1:11" x14ac:dyDescent="0.25">
      <c r="A172" s="142"/>
      <c r="B172" s="142">
        <v>3239</v>
      </c>
      <c r="C172" s="143"/>
      <c r="D172" s="142" t="s">
        <v>145</v>
      </c>
      <c r="E172" s="144">
        <v>2090</v>
      </c>
      <c r="F172" s="145">
        <v>1500</v>
      </c>
      <c r="G172" s="145">
        <v>2189</v>
      </c>
      <c r="H172" s="145"/>
      <c r="I172" s="145"/>
      <c r="K172" s="202"/>
    </row>
    <row r="173" spans="1:11" ht="24" x14ac:dyDescent="0.25">
      <c r="A173" s="142"/>
      <c r="B173" s="88">
        <v>324</v>
      </c>
      <c r="C173" s="89"/>
      <c r="D173" s="160" t="s">
        <v>144</v>
      </c>
      <c r="E173" s="141">
        <f>E174</f>
        <v>658</v>
      </c>
      <c r="F173" s="90">
        <f t="shared" ref="F173:G173" si="44">F174</f>
        <v>650</v>
      </c>
      <c r="G173" s="90">
        <f t="shared" si="44"/>
        <v>0</v>
      </c>
      <c r="H173" s="90"/>
      <c r="I173" s="90"/>
      <c r="K173" s="202"/>
    </row>
    <row r="174" spans="1:11" x14ac:dyDescent="0.25">
      <c r="A174" s="142"/>
      <c r="B174" s="142">
        <v>3241</v>
      </c>
      <c r="C174" s="143"/>
      <c r="D174" s="142" t="s">
        <v>155</v>
      </c>
      <c r="E174" s="144">
        <v>658</v>
      </c>
      <c r="F174" s="145">
        <v>650</v>
      </c>
      <c r="G174" s="145">
        <v>0</v>
      </c>
      <c r="H174" s="145"/>
      <c r="I174" s="145"/>
      <c r="K174" s="202"/>
    </row>
    <row r="175" spans="1:11" x14ac:dyDescent="0.25">
      <c r="A175" s="142"/>
      <c r="B175" s="154">
        <v>329</v>
      </c>
      <c r="C175" s="155"/>
      <c r="D175" s="154" t="s">
        <v>131</v>
      </c>
      <c r="E175" s="171">
        <f>SUM(E176:E178)</f>
        <v>2399</v>
      </c>
      <c r="F175" s="158">
        <f t="shared" ref="F175:G175" si="45">SUM(F176:F178)</f>
        <v>5800</v>
      </c>
      <c r="G175" s="158">
        <f t="shared" si="45"/>
        <v>4500</v>
      </c>
      <c r="H175" s="158"/>
      <c r="I175" s="158"/>
      <c r="K175" s="202"/>
    </row>
    <row r="176" spans="1:11" x14ac:dyDescent="0.25">
      <c r="A176" s="142"/>
      <c r="B176" s="142">
        <v>3295</v>
      </c>
      <c r="C176" s="143"/>
      <c r="D176" s="142" t="s">
        <v>131</v>
      </c>
      <c r="E176" s="144">
        <v>1664</v>
      </c>
      <c r="F176" s="145">
        <v>1800</v>
      </c>
      <c r="G176" s="145">
        <v>2000</v>
      </c>
      <c r="H176" s="145"/>
      <c r="I176" s="145"/>
      <c r="K176" s="202"/>
    </row>
    <row r="177" spans="1:11" x14ac:dyDescent="0.25">
      <c r="A177" s="142"/>
      <c r="B177" s="142">
        <v>3296</v>
      </c>
      <c r="C177" s="143"/>
      <c r="D177" s="142" t="s">
        <v>160</v>
      </c>
      <c r="E177" s="144">
        <v>0</v>
      </c>
      <c r="F177" s="145">
        <v>0</v>
      </c>
      <c r="G177" s="145">
        <v>0</v>
      </c>
      <c r="H177" s="145"/>
      <c r="I177" s="145"/>
      <c r="K177" s="202"/>
    </row>
    <row r="178" spans="1:11" x14ac:dyDescent="0.25">
      <c r="A178" s="142"/>
      <c r="B178" s="142">
        <v>3299</v>
      </c>
      <c r="C178" s="143"/>
      <c r="D178" s="139" t="s">
        <v>147</v>
      </c>
      <c r="E178" s="144">
        <v>735</v>
      </c>
      <c r="F178" s="145">
        <v>4000</v>
      </c>
      <c r="G178" s="145">
        <v>2500</v>
      </c>
      <c r="H178" s="145"/>
      <c r="I178" s="145"/>
      <c r="K178" s="202"/>
    </row>
    <row r="179" spans="1:11" x14ac:dyDescent="0.25">
      <c r="A179" s="142"/>
      <c r="B179" s="85"/>
      <c r="C179" s="140">
        <v>61</v>
      </c>
      <c r="D179" s="140" t="s">
        <v>103</v>
      </c>
      <c r="E179" s="99">
        <f>SUM(E180,E183)</f>
        <v>602</v>
      </c>
      <c r="F179" s="71">
        <f t="shared" ref="F179:G179" si="46">SUM(F180,F183)</f>
        <v>600</v>
      </c>
      <c r="G179" s="71">
        <f t="shared" si="46"/>
        <v>500</v>
      </c>
      <c r="H179" s="71">
        <v>600</v>
      </c>
      <c r="I179" s="71">
        <v>600</v>
      </c>
      <c r="K179" s="202"/>
    </row>
    <row r="180" spans="1:11" x14ac:dyDescent="0.25">
      <c r="A180" s="142"/>
      <c r="B180" s="88">
        <v>322</v>
      </c>
      <c r="C180" s="89"/>
      <c r="D180" s="88" t="s">
        <v>129</v>
      </c>
      <c r="E180" s="141">
        <f>SUM(E181:E182)</f>
        <v>602</v>
      </c>
      <c r="F180" s="90">
        <f t="shared" ref="F180:G180" si="47">SUM(F181:F182)</f>
        <v>600</v>
      </c>
      <c r="G180" s="90">
        <f t="shared" si="47"/>
        <v>500</v>
      </c>
      <c r="H180" s="90"/>
      <c r="I180" s="90"/>
      <c r="K180" s="202"/>
    </row>
    <row r="181" spans="1:11" x14ac:dyDescent="0.25">
      <c r="A181" s="142"/>
      <c r="B181" s="142">
        <v>3221</v>
      </c>
      <c r="C181" s="143"/>
      <c r="D181" s="139" t="s">
        <v>133</v>
      </c>
      <c r="E181" s="144">
        <v>602</v>
      </c>
      <c r="F181" s="145">
        <v>0</v>
      </c>
      <c r="G181" s="145">
        <v>0</v>
      </c>
      <c r="H181" s="170"/>
      <c r="I181" s="170"/>
      <c r="K181" s="202"/>
    </row>
    <row r="182" spans="1:11" x14ac:dyDescent="0.25">
      <c r="A182" s="142"/>
      <c r="B182" s="142">
        <v>3225</v>
      </c>
      <c r="C182" s="143"/>
      <c r="D182" s="142" t="s">
        <v>134</v>
      </c>
      <c r="E182" s="144">
        <v>0</v>
      </c>
      <c r="F182" s="145">
        <v>600</v>
      </c>
      <c r="G182" s="145">
        <v>500</v>
      </c>
      <c r="H182" s="170"/>
      <c r="I182" s="170"/>
      <c r="K182" s="202"/>
    </row>
    <row r="183" spans="1:11" x14ac:dyDescent="0.25">
      <c r="A183" s="142"/>
      <c r="B183" s="88">
        <v>323</v>
      </c>
      <c r="C183" s="89"/>
      <c r="D183" s="88" t="s">
        <v>136</v>
      </c>
      <c r="E183" s="141">
        <f>E184</f>
        <v>0</v>
      </c>
      <c r="F183" s="90">
        <f t="shared" ref="F183:G183" si="48">F184</f>
        <v>0</v>
      </c>
      <c r="G183" s="90">
        <f t="shared" si="48"/>
        <v>0</v>
      </c>
      <c r="H183" s="114"/>
      <c r="I183" s="114"/>
      <c r="K183" s="202"/>
    </row>
    <row r="184" spans="1:11" x14ac:dyDescent="0.25">
      <c r="A184" s="142"/>
      <c r="B184" s="85">
        <v>3239</v>
      </c>
      <c r="C184" s="86"/>
      <c r="D184" s="172" t="s">
        <v>145</v>
      </c>
      <c r="E184" s="173">
        <v>0</v>
      </c>
      <c r="F184" s="87">
        <v>0</v>
      </c>
      <c r="G184" s="87">
        <v>0</v>
      </c>
      <c r="H184" s="145"/>
      <c r="I184" s="145"/>
      <c r="K184" s="202"/>
    </row>
    <row r="185" spans="1:11" x14ac:dyDescent="0.25">
      <c r="A185" s="142"/>
      <c r="B185" s="110">
        <v>34</v>
      </c>
      <c r="C185" s="111"/>
      <c r="D185" s="174" t="s">
        <v>161</v>
      </c>
      <c r="E185" s="106">
        <f>SUM(E186,E193,E189)</f>
        <v>704</v>
      </c>
      <c r="F185" s="67">
        <f t="shared" ref="F185:G185" si="49">SUM(F186,F193,F189)</f>
        <v>700</v>
      </c>
      <c r="G185" s="67">
        <f t="shared" si="49"/>
        <v>660</v>
      </c>
      <c r="H185" s="67">
        <f>H189+H193</f>
        <v>600</v>
      </c>
      <c r="I185" s="67">
        <v>600</v>
      </c>
      <c r="K185" s="202"/>
    </row>
    <row r="186" spans="1:11" x14ac:dyDescent="0.25">
      <c r="A186" s="142"/>
      <c r="B186" s="142"/>
      <c r="C186" s="70">
        <v>31</v>
      </c>
      <c r="D186" s="140" t="s">
        <v>96</v>
      </c>
      <c r="E186" s="99">
        <f>E187</f>
        <v>0</v>
      </c>
      <c r="F186" s="71">
        <f>F187</f>
        <v>0</v>
      </c>
      <c r="G186" s="71">
        <f>G187</f>
        <v>0</v>
      </c>
      <c r="H186" s="71"/>
      <c r="I186" s="71"/>
      <c r="K186" s="202"/>
    </row>
    <row r="187" spans="1:11" x14ac:dyDescent="0.25">
      <c r="A187" s="142"/>
      <c r="B187" s="88">
        <v>343</v>
      </c>
      <c r="C187" s="89"/>
      <c r="D187" s="160" t="s">
        <v>162</v>
      </c>
      <c r="E187" s="141">
        <f>SUM(E188)</f>
        <v>0</v>
      </c>
      <c r="F187" s="90">
        <f t="shared" ref="F187:G187" si="50">SUM(F188)</f>
        <v>0</v>
      </c>
      <c r="G187" s="90">
        <f t="shared" si="50"/>
        <v>0</v>
      </c>
      <c r="H187" s="90"/>
      <c r="I187" s="90"/>
      <c r="K187" s="202"/>
    </row>
    <row r="188" spans="1:11" x14ac:dyDescent="0.25">
      <c r="A188" s="142"/>
      <c r="B188" s="142">
        <v>3431</v>
      </c>
      <c r="C188" s="143"/>
      <c r="D188" s="139" t="s">
        <v>163</v>
      </c>
      <c r="E188" s="144">
        <v>0</v>
      </c>
      <c r="F188" s="145">
        <v>0</v>
      </c>
      <c r="G188" s="145">
        <v>0</v>
      </c>
      <c r="H188" s="145"/>
      <c r="I188" s="145"/>
      <c r="K188" s="202"/>
    </row>
    <row r="189" spans="1:11" x14ac:dyDescent="0.25">
      <c r="A189" s="142"/>
      <c r="B189" s="142"/>
      <c r="C189" s="70">
        <v>44</v>
      </c>
      <c r="D189" s="140" t="s">
        <v>108</v>
      </c>
      <c r="E189" s="99">
        <f>E190</f>
        <v>704</v>
      </c>
      <c r="F189" s="71">
        <f t="shared" ref="F189:G189" si="51">F190</f>
        <v>700</v>
      </c>
      <c r="G189" s="71">
        <f t="shared" si="51"/>
        <v>660</v>
      </c>
      <c r="H189" s="71">
        <v>600</v>
      </c>
      <c r="I189" s="71">
        <v>600</v>
      </c>
      <c r="K189" s="202"/>
    </row>
    <row r="190" spans="1:11" x14ac:dyDescent="0.25">
      <c r="A190" s="142"/>
      <c r="B190" s="88">
        <v>343</v>
      </c>
      <c r="C190" s="89"/>
      <c r="D190" s="160" t="s">
        <v>162</v>
      </c>
      <c r="E190" s="141">
        <f>SUM(E191:E192)</f>
        <v>704</v>
      </c>
      <c r="F190" s="90">
        <f>SUM(F191:F192)</f>
        <v>700</v>
      </c>
      <c r="G190" s="90">
        <f t="shared" ref="G190" si="52">SUM(G191:G192)</f>
        <v>660</v>
      </c>
      <c r="H190" s="90"/>
      <c r="I190" s="90"/>
      <c r="K190" s="202"/>
    </row>
    <row r="191" spans="1:11" x14ac:dyDescent="0.25">
      <c r="A191" s="142"/>
      <c r="B191" s="142">
        <v>3431</v>
      </c>
      <c r="C191" s="143"/>
      <c r="D191" s="139" t="s">
        <v>163</v>
      </c>
      <c r="E191" s="144">
        <v>704</v>
      </c>
      <c r="F191" s="145">
        <v>690</v>
      </c>
      <c r="G191" s="145">
        <v>650</v>
      </c>
      <c r="H191" s="145"/>
      <c r="I191" s="145"/>
      <c r="K191" s="202"/>
    </row>
    <row r="192" spans="1:11" x14ac:dyDescent="0.25">
      <c r="A192" s="142"/>
      <c r="B192" s="142">
        <v>3433</v>
      </c>
      <c r="C192" s="143"/>
      <c r="D192" s="139" t="s">
        <v>164</v>
      </c>
      <c r="E192" s="144">
        <v>0</v>
      </c>
      <c r="F192" s="145">
        <v>10</v>
      </c>
      <c r="G192" s="145">
        <v>10</v>
      </c>
      <c r="H192" s="145"/>
      <c r="I192" s="145"/>
      <c r="K192" s="202"/>
    </row>
    <row r="193" spans="1:11" x14ac:dyDescent="0.25">
      <c r="A193" s="142"/>
      <c r="B193" s="142"/>
      <c r="C193" s="70">
        <v>52</v>
      </c>
      <c r="D193" s="140" t="s">
        <v>120</v>
      </c>
      <c r="E193" s="99">
        <f>E194</f>
        <v>0</v>
      </c>
      <c r="F193" s="71">
        <v>0</v>
      </c>
      <c r="G193" s="71">
        <v>0</v>
      </c>
      <c r="H193" s="71"/>
      <c r="I193" s="71"/>
      <c r="K193" s="202"/>
    </row>
    <row r="194" spans="1:11" x14ac:dyDescent="0.25">
      <c r="A194" s="142"/>
      <c r="B194" s="88">
        <v>343</v>
      </c>
      <c r="C194" s="89"/>
      <c r="D194" s="160" t="s">
        <v>162</v>
      </c>
      <c r="E194" s="141">
        <f>E195</f>
        <v>0</v>
      </c>
      <c r="F194" s="90">
        <f>F195</f>
        <v>0</v>
      </c>
      <c r="G194" s="90">
        <f>G195</f>
        <v>0</v>
      </c>
      <c r="H194" s="90"/>
      <c r="I194" s="90"/>
      <c r="K194" s="202"/>
    </row>
    <row r="195" spans="1:11" x14ac:dyDescent="0.25">
      <c r="A195" s="142"/>
      <c r="B195" s="142">
        <v>3433</v>
      </c>
      <c r="C195" s="143"/>
      <c r="D195" s="139" t="s">
        <v>164</v>
      </c>
      <c r="E195" s="144">
        <v>0</v>
      </c>
      <c r="F195" s="145">
        <v>0</v>
      </c>
      <c r="G195" s="145">
        <v>0</v>
      </c>
      <c r="H195" s="145"/>
      <c r="I195" s="145"/>
      <c r="K195" s="202"/>
    </row>
    <row r="196" spans="1:11" x14ac:dyDescent="0.25">
      <c r="A196" s="142"/>
      <c r="B196" s="110">
        <v>37</v>
      </c>
      <c r="C196" s="111"/>
      <c r="D196" s="66" t="s">
        <v>165</v>
      </c>
      <c r="E196" s="106">
        <f>SUM(E197)</f>
        <v>10249</v>
      </c>
      <c r="F196" s="67">
        <f t="shared" ref="F196:G196" si="53">SUM(F197)</f>
        <v>10000</v>
      </c>
      <c r="G196" s="67">
        <f t="shared" si="53"/>
        <v>10000</v>
      </c>
      <c r="H196" s="67">
        <v>8000</v>
      </c>
      <c r="I196" s="67">
        <v>8000</v>
      </c>
      <c r="K196" s="202"/>
    </row>
    <row r="197" spans="1:11" x14ac:dyDescent="0.25">
      <c r="A197" s="142"/>
      <c r="B197" s="142"/>
      <c r="C197" s="70">
        <v>52</v>
      </c>
      <c r="D197" s="140" t="s">
        <v>120</v>
      </c>
      <c r="E197" s="99">
        <f>E198</f>
        <v>10249</v>
      </c>
      <c r="F197" s="71">
        <f>F198</f>
        <v>10000</v>
      </c>
      <c r="G197" s="71">
        <f t="shared" ref="G197:G198" si="54">G198</f>
        <v>10000</v>
      </c>
      <c r="H197" s="71">
        <v>8000</v>
      </c>
      <c r="I197" s="71">
        <v>8000</v>
      </c>
      <c r="K197" s="202"/>
    </row>
    <row r="198" spans="1:11" x14ac:dyDescent="0.25">
      <c r="A198" s="142"/>
      <c r="B198" s="88">
        <v>372</v>
      </c>
      <c r="C198" s="89"/>
      <c r="D198" s="160" t="s">
        <v>165</v>
      </c>
      <c r="E198" s="141">
        <f>E199</f>
        <v>10249</v>
      </c>
      <c r="F198" s="90">
        <f>F199</f>
        <v>10000</v>
      </c>
      <c r="G198" s="90">
        <f t="shared" si="54"/>
        <v>10000</v>
      </c>
      <c r="H198" s="90"/>
      <c r="I198" s="90"/>
      <c r="K198" s="202"/>
    </row>
    <row r="199" spans="1:11" x14ac:dyDescent="0.25">
      <c r="A199" s="142"/>
      <c r="B199" s="142">
        <v>3722</v>
      </c>
      <c r="C199" s="143"/>
      <c r="D199" s="139" t="s">
        <v>165</v>
      </c>
      <c r="E199" s="144">
        <v>10249</v>
      </c>
      <c r="F199" s="145">
        <v>10000</v>
      </c>
      <c r="G199" s="145">
        <v>10000</v>
      </c>
      <c r="H199" s="145"/>
      <c r="I199" s="145"/>
      <c r="K199" s="202"/>
    </row>
    <row r="200" spans="1:11" x14ac:dyDescent="0.25">
      <c r="A200" s="142"/>
      <c r="B200" s="110">
        <v>38</v>
      </c>
      <c r="C200" s="111"/>
      <c r="D200" s="66" t="s">
        <v>166</v>
      </c>
      <c r="E200" s="106">
        <f>SUM(E201)</f>
        <v>0</v>
      </c>
      <c r="F200" s="67">
        <f t="shared" ref="F200:I200" si="55">SUM(F201)</f>
        <v>0</v>
      </c>
      <c r="G200" s="67">
        <f t="shared" si="55"/>
        <v>0</v>
      </c>
      <c r="H200" s="67">
        <f t="shared" si="55"/>
        <v>0</v>
      </c>
      <c r="I200" s="67">
        <f t="shared" si="55"/>
        <v>0</v>
      </c>
      <c r="K200" s="202"/>
    </row>
    <row r="201" spans="1:11" x14ac:dyDescent="0.25">
      <c r="A201" s="142"/>
      <c r="B201" s="142"/>
      <c r="C201" s="70">
        <v>52</v>
      </c>
      <c r="D201" s="140" t="s">
        <v>120</v>
      </c>
      <c r="E201" s="99">
        <f>E202</f>
        <v>0</v>
      </c>
      <c r="F201" s="71">
        <f t="shared" ref="F201:G202" si="56">F202</f>
        <v>0</v>
      </c>
      <c r="G201" s="71">
        <f t="shared" si="56"/>
        <v>0</v>
      </c>
      <c r="H201" s="71"/>
      <c r="I201" s="71"/>
      <c r="K201" s="202"/>
    </row>
    <row r="202" spans="1:11" x14ac:dyDescent="0.25">
      <c r="A202" s="142"/>
      <c r="B202" s="88">
        <v>381</v>
      </c>
      <c r="C202" s="89"/>
      <c r="D202" s="160" t="s">
        <v>105</v>
      </c>
      <c r="E202" s="141">
        <f>E203</f>
        <v>0</v>
      </c>
      <c r="F202" s="90">
        <f>F203</f>
        <v>0</v>
      </c>
      <c r="G202" s="90">
        <f t="shared" si="56"/>
        <v>0</v>
      </c>
      <c r="H202" s="90"/>
      <c r="I202" s="90"/>
      <c r="K202" s="202"/>
    </row>
    <row r="203" spans="1:11" x14ac:dyDescent="0.25">
      <c r="A203" s="142"/>
      <c r="B203" s="142">
        <v>3812</v>
      </c>
      <c r="C203" s="143"/>
      <c r="D203" s="139" t="s">
        <v>167</v>
      </c>
      <c r="E203" s="144">
        <v>0</v>
      </c>
      <c r="F203" s="145">
        <v>0</v>
      </c>
      <c r="G203" s="145">
        <v>0</v>
      </c>
      <c r="H203" s="145"/>
      <c r="I203" s="145"/>
      <c r="K203" s="202"/>
    </row>
    <row r="204" spans="1:11" x14ac:dyDescent="0.25">
      <c r="A204" s="175">
        <v>4</v>
      </c>
      <c r="B204" s="175"/>
      <c r="C204" s="176"/>
      <c r="D204" s="177" t="s">
        <v>12</v>
      </c>
      <c r="E204" s="178">
        <f>E205</f>
        <v>8144</v>
      </c>
      <c r="F204" s="63">
        <f t="shared" ref="F204:I204" si="57">F205</f>
        <v>268421</v>
      </c>
      <c r="G204" s="63">
        <f>G205</f>
        <v>379806</v>
      </c>
      <c r="H204" s="63">
        <f t="shared" si="57"/>
        <v>153000</v>
      </c>
      <c r="I204" s="63">
        <f t="shared" si="57"/>
        <v>3000</v>
      </c>
      <c r="K204" s="202"/>
    </row>
    <row r="205" spans="1:11" ht="24" x14ac:dyDescent="0.25">
      <c r="A205" s="142"/>
      <c r="B205" s="110">
        <v>42</v>
      </c>
      <c r="C205" s="111"/>
      <c r="D205" s="66" t="s">
        <v>31</v>
      </c>
      <c r="E205" s="106">
        <f>SUM(E206,E214,E218,E224,E227)</f>
        <v>8144</v>
      </c>
      <c r="F205" s="67">
        <f>SUM(F206,F214,F218,F224,F230,F233)</f>
        <v>268421</v>
      </c>
      <c r="G205" s="67">
        <f>SUM(G206,G214,G218,G224,G230,G233,G227)</f>
        <v>379806</v>
      </c>
      <c r="H205" s="67">
        <f>H206+H214+H218+H224+H227+H230+H233</f>
        <v>153000</v>
      </c>
      <c r="I205" s="67">
        <f>I206+I214+I218+I224+I227+I230+I233</f>
        <v>3000</v>
      </c>
      <c r="K205" s="202"/>
    </row>
    <row r="206" spans="1:11" x14ac:dyDescent="0.25">
      <c r="A206" s="142"/>
      <c r="B206" s="142"/>
      <c r="C206" s="70">
        <v>44</v>
      </c>
      <c r="D206" s="140" t="s">
        <v>108</v>
      </c>
      <c r="E206" s="99">
        <f>SUM(E207,E212)</f>
        <v>0</v>
      </c>
      <c r="F206" s="71">
        <f t="shared" ref="F206:G206" si="58">SUM(F207,F212)</f>
        <v>0</v>
      </c>
      <c r="G206" s="71">
        <f t="shared" si="58"/>
        <v>0</v>
      </c>
      <c r="H206" s="71">
        <v>0</v>
      </c>
      <c r="I206" s="71">
        <v>0</v>
      </c>
      <c r="K206" s="202"/>
    </row>
    <row r="207" spans="1:11" x14ac:dyDescent="0.25">
      <c r="A207" s="142"/>
      <c r="B207" s="88">
        <v>422</v>
      </c>
      <c r="C207" s="89"/>
      <c r="D207" s="160" t="s">
        <v>168</v>
      </c>
      <c r="E207" s="141">
        <f>SUM(E208:E211)</f>
        <v>0</v>
      </c>
      <c r="F207" s="90">
        <f t="shared" ref="F207:G207" si="59">SUM(F208:F211)</f>
        <v>0</v>
      </c>
      <c r="G207" s="90">
        <f t="shared" si="59"/>
        <v>0</v>
      </c>
      <c r="H207" s="90"/>
      <c r="I207" s="90"/>
      <c r="K207" s="202"/>
    </row>
    <row r="208" spans="1:11" x14ac:dyDescent="0.25">
      <c r="A208" s="142"/>
      <c r="B208" s="142">
        <v>4221</v>
      </c>
      <c r="C208" s="143"/>
      <c r="D208" s="139" t="s">
        <v>169</v>
      </c>
      <c r="E208" s="144">
        <v>0</v>
      </c>
      <c r="F208" s="145">
        <v>0</v>
      </c>
      <c r="G208" s="145">
        <v>0</v>
      </c>
      <c r="H208" s="145"/>
      <c r="I208" s="145"/>
      <c r="K208" s="202"/>
    </row>
    <row r="209" spans="1:11" x14ac:dyDescent="0.25">
      <c r="A209" s="142"/>
      <c r="B209" s="142">
        <v>4222</v>
      </c>
      <c r="C209" s="143"/>
      <c r="D209" s="139" t="s">
        <v>170</v>
      </c>
      <c r="E209" s="144">
        <v>0</v>
      </c>
      <c r="F209" s="145">
        <v>0</v>
      </c>
      <c r="G209" s="145">
        <v>0</v>
      </c>
      <c r="H209" s="145"/>
      <c r="I209" s="145"/>
      <c r="K209" s="202"/>
    </row>
    <row r="210" spans="1:11" x14ac:dyDescent="0.25">
      <c r="A210" s="142"/>
      <c r="B210" s="142">
        <v>4223</v>
      </c>
      <c r="C210" s="143"/>
      <c r="D210" s="139" t="s">
        <v>171</v>
      </c>
      <c r="E210" s="144">
        <v>0</v>
      </c>
      <c r="F210" s="145">
        <v>0</v>
      </c>
      <c r="G210" s="145">
        <v>0</v>
      </c>
      <c r="H210" s="145"/>
      <c r="I210" s="145"/>
      <c r="K210" s="202"/>
    </row>
    <row r="211" spans="1:11" x14ac:dyDescent="0.25">
      <c r="A211" s="142"/>
      <c r="B211" s="142">
        <v>4227</v>
      </c>
      <c r="C211" s="143"/>
      <c r="D211" s="139" t="s">
        <v>172</v>
      </c>
      <c r="E211" s="144">
        <v>0</v>
      </c>
      <c r="F211" s="145">
        <v>0</v>
      </c>
      <c r="G211" s="145">
        <v>0</v>
      </c>
      <c r="H211" s="145"/>
      <c r="I211" s="145"/>
      <c r="K211" s="202"/>
    </row>
    <row r="212" spans="1:11" x14ac:dyDescent="0.25">
      <c r="A212" s="142"/>
      <c r="B212" s="88">
        <v>424</v>
      </c>
      <c r="C212" s="89"/>
      <c r="D212" s="160" t="s">
        <v>173</v>
      </c>
      <c r="E212" s="141">
        <f>E213</f>
        <v>0</v>
      </c>
      <c r="F212" s="90">
        <f t="shared" ref="F212:G212" si="60">F213</f>
        <v>0</v>
      </c>
      <c r="G212" s="90">
        <f t="shared" si="60"/>
        <v>0</v>
      </c>
      <c r="H212" s="90"/>
      <c r="I212" s="90"/>
      <c r="K212" s="202"/>
    </row>
    <row r="213" spans="1:11" x14ac:dyDescent="0.25">
      <c r="A213" s="142"/>
      <c r="B213" s="142">
        <v>4241</v>
      </c>
      <c r="C213" s="143"/>
      <c r="D213" s="139" t="s">
        <v>173</v>
      </c>
      <c r="E213" s="144">
        <v>0</v>
      </c>
      <c r="F213" s="145">
        <v>0</v>
      </c>
      <c r="G213" s="145">
        <v>0</v>
      </c>
      <c r="H213" s="145"/>
      <c r="I213" s="145"/>
      <c r="K213" s="202"/>
    </row>
    <row r="214" spans="1:11" x14ac:dyDescent="0.25">
      <c r="A214" s="142"/>
      <c r="B214" s="142"/>
      <c r="C214" s="70">
        <v>43</v>
      </c>
      <c r="D214" s="140" t="s">
        <v>141</v>
      </c>
      <c r="E214" s="99">
        <f>E215</f>
        <v>618</v>
      </c>
      <c r="F214" s="71">
        <f t="shared" ref="F214:G214" si="61">F215</f>
        <v>0</v>
      </c>
      <c r="G214" s="71">
        <f t="shared" si="61"/>
        <v>0</v>
      </c>
      <c r="H214" s="71">
        <v>0</v>
      </c>
      <c r="I214" s="71">
        <v>0</v>
      </c>
      <c r="K214" s="202"/>
    </row>
    <row r="215" spans="1:11" x14ac:dyDescent="0.25">
      <c r="A215" s="142"/>
      <c r="B215" s="88">
        <v>424</v>
      </c>
      <c r="C215" s="89"/>
      <c r="D215" s="160" t="s">
        <v>173</v>
      </c>
      <c r="E215" s="141">
        <f>SUM(E216:E217)</f>
        <v>618</v>
      </c>
      <c r="F215" s="90">
        <f t="shared" ref="F215:G215" si="62">SUM(F216:F217)</f>
        <v>0</v>
      </c>
      <c r="G215" s="90">
        <f t="shared" si="62"/>
        <v>0</v>
      </c>
      <c r="H215" s="90"/>
      <c r="I215" s="90"/>
      <c r="K215" s="202"/>
    </row>
    <row r="216" spans="1:11" x14ac:dyDescent="0.25">
      <c r="A216" s="142"/>
      <c r="B216" s="142">
        <v>4241</v>
      </c>
      <c r="C216" s="143"/>
      <c r="D216" s="139" t="s">
        <v>173</v>
      </c>
      <c r="E216" s="144">
        <v>618</v>
      </c>
      <c r="F216" s="145">
        <v>0</v>
      </c>
      <c r="G216" s="145">
        <v>0</v>
      </c>
      <c r="H216" s="145"/>
      <c r="I216" s="145"/>
      <c r="K216" s="202"/>
    </row>
    <row r="217" spans="1:11" x14ac:dyDescent="0.25">
      <c r="A217" s="142"/>
      <c r="B217" s="142">
        <v>4226</v>
      </c>
      <c r="C217" s="143"/>
      <c r="D217" s="139" t="s">
        <v>174</v>
      </c>
      <c r="E217" s="144">
        <v>0</v>
      </c>
      <c r="F217" s="145">
        <v>0</v>
      </c>
      <c r="G217" s="145">
        <v>0</v>
      </c>
      <c r="H217" s="145"/>
      <c r="I217" s="145"/>
      <c r="K217" s="202"/>
    </row>
    <row r="218" spans="1:11" x14ac:dyDescent="0.25">
      <c r="A218" s="142"/>
      <c r="B218" s="142"/>
      <c r="C218" s="70">
        <v>52</v>
      </c>
      <c r="D218" s="140" t="s">
        <v>120</v>
      </c>
      <c r="E218" s="99">
        <f>SUM(E219,E222)</f>
        <v>1401</v>
      </c>
      <c r="F218" s="71">
        <f t="shared" ref="F218:G218" si="63">SUM(F219,F222)</f>
        <v>3000</v>
      </c>
      <c r="G218" s="71">
        <f t="shared" si="63"/>
        <v>2000</v>
      </c>
      <c r="H218" s="71">
        <v>3000</v>
      </c>
      <c r="I218" s="71">
        <v>3000</v>
      </c>
      <c r="K218" s="202"/>
    </row>
    <row r="219" spans="1:11" x14ac:dyDescent="0.25">
      <c r="A219" s="142"/>
      <c r="B219" s="88">
        <v>422</v>
      </c>
      <c r="C219" s="89"/>
      <c r="D219" s="160" t="s">
        <v>168</v>
      </c>
      <c r="E219" s="141">
        <f>E220</f>
        <v>0</v>
      </c>
      <c r="F219" s="90">
        <f t="shared" ref="F219" si="64">F220</f>
        <v>0</v>
      </c>
      <c r="G219" s="90">
        <f>SUM(G220,G221)</f>
        <v>0</v>
      </c>
      <c r="H219" s="90"/>
      <c r="I219" s="90"/>
      <c r="K219" s="202"/>
    </row>
    <row r="220" spans="1:11" x14ac:dyDescent="0.25">
      <c r="A220" s="142"/>
      <c r="B220" s="142">
        <v>4221</v>
      </c>
      <c r="C220" s="143"/>
      <c r="D220" s="139" t="s">
        <v>169</v>
      </c>
      <c r="E220" s="144">
        <v>0</v>
      </c>
      <c r="F220" s="145">
        <v>0</v>
      </c>
      <c r="G220" s="145">
        <v>0</v>
      </c>
      <c r="H220" s="145"/>
      <c r="I220" s="145"/>
      <c r="K220" s="202"/>
    </row>
    <row r="221" spans="1:11" x14ac:dyDescent="0.25">
      <c r="A221" s="142"/>
      <c r="B221" s="142">
        <v>4227</v>
      </c>
      <c r="C221" s="143"/>
      <c r="D221" s="139" t="s">
        <v>175</v>
      </c>
      <c r="E221" s="144">
        <v>0</v>
      </c>
      <c r="F221" s="145">
        <v>0</v>
      </c>
      <c r="G221" s="145">
        <v>0</v>
      </c>
      <c r="H221" s="145"/>
      <c r="I221" s="145"/>
      <c r="K221" s="202"/>
    </row>
    <row r="222" spans="1:11" x14ac:dyDescent="0.25">
      <c r="A222" s="142"/>
      <c r="B222" s="88">
        <v>424</v>
      </c>
      <c r="C222" s="89"/>
      <c r="D222" s="160" t="s">
        <v>173</v>
      </c>
      <c r="E222" s="141">
        <f>E223</f>
        <v>1401</v>
      </c>
      <c r="F222" s="90">
        <f t="shared" ref="F222:G222" si="65">F223</f>
        <v>3000</v>
      </c>
      <c r="G222" s="90">
        <f t="shared" si="65"/>
        <v>2000</v>
      </c>
      <c r="H222" s="90"/>
      <c r="I222" s="90"/>
      <c r="K222" s="202"/>
    </row>
    <row r="223" spans="1:11" x14ac:dyDescent="0.25">
      <c r="A223" s="142"/>
      <c r="B223" s="142">
        <v>4241</v>
      </c>
      <c r="C223" s="143"/>
      <c r="D223" s="139" t="s">
        <v>173</v>
      </c>
      <c r="E223" s="144">
        <v>1401</v>
      </c>
      <c r="F223" s="145">
        <v>3000</v>
      </c>
      <c r="G223" s="145">
        <v>2000</v>
      </c>
      <c r="H223" s="145"/>
      <c r="I223" s="145"/>
      <c r="K223" s="202"/>
    </row>
    <row r="224" spans="1:11" x14ac:dyDescent="0.25">
      <c r="A224" s="142"/>
      <c r="B224" s="142"/>
      <c r="C224" s="70">
        <v>61</v>
      </c>
      <c r="D224" s="140" t="s">
        <v>103</v>
      </c>
      <c r="E224" s="99">
        <f>E225</f>
        <v>0</v>
      </c>
      <c r="F224" s="71">
        <f t="shared" ref="F224:G224" si="66">F225</f>
        <v>0</v>
      </c>
      <c r="G224" s="71">
        <f t="shared" si="66"/>
        <v>0</v>
      </c>
      <c r="H224" s="71">
        <v>0</v>
      </c>
      <c r="I224" s="71">
        <v>0</v>
      </c>
      <c r="K224" s="202"/>
    </row>
    <row r="225" spans="1:11" x14ac:dyDescent="0.25">
      <c r="A225" s="142"/>
      <c r="B225" s="88">
        <v>422</v>
      </c>
      <c r="C225" s="89"/>
      <c r="D225" s="160" t="s">
        <v>168</v>
      </c>
      <c r="E225" s="141">
        <f>E226</f>
        <v>0</v>
      </c>
      <c r="F225" s="90">
        <f>F226</f>
        <v>0</v>
      </c>
      <c r="G225" s="90">
        <v>0</v>
      </c>
      <c r="H225" s="90"/>
      <c r="I225" s="90"/>
      <c r="K225" s="202"/>
    </row>
    <row r="226" spans="1:11" x14ac:dyDescent="0.25">
      <c r="A226" s="142"/>
      <c r="B226" s="142">
        <v>4227</v>
      </c>
      <c r="C226" s="143"/>
      <c r="D226" s="139" t="s">
        <v>176</v>
      </c>
      <c r="E226" s="144">
        <v>0</v>
      </c>
      <c r="F226" s="145">
        <v>0</v>
      </c>
      <c r="G226" s="145">
        <v>0</v>
      </c>
      <c r="H226" s="145"/>
      <c r="I226" s="145"/>
      <c r="K226" s="202"/>
    </row>
    <row r="227" spans="1:11" x14ac:dyDescent="0.25">
      <c r="A227" s="142"/>
      <c r="B227" s="142"/>
      <c r="C227" s="149">
        <v>44</v>
      </c>
      <c r="D227" s="179" t="s">
        <v>108</v>
      </c>
      <c r="E227" s="180">
        <v>6125</v>
      </c>
      <c r="F227" s="152">
        <v>0</v>
      </c>
      <c r="G227" s="152">
        <v>5000</v>
      </c>
      <c r="H227" s="152">
        <v>0</v>
      </c>
      <c r="I227" s="152">
        <v>0</v>
      </c>
      <c r="K227" s="202"/>
    </row>
    <row r="228" spans="1:11" x14ac:dyDescent="0.25">
      <c r="A228" s="142"/>
      <c r="B228" s="181">
        <v>451</v>
      </c>
      <c r="C228" s="112"/>
      <c r="D228" s="182" t="s">
        <v>177</v>
      </c>
      <c r="E228" s="113">
        <v>6125</v>
      </c>
      <c r="F228" s="114">
        <v>0</v>
      </c>
      <c r="G228" s="114">
        <v>5000</v>
      </c>
      <c r="H228" s="114"/>
      <c r="I228" s="114"/>
      <c r="K228" s="202"/>
    </row>
    <row r="229" spans="1:11" x14ac:dyDescent="0.25">
      <c r="A229" s="142"/>
      <c r="B229" s="142">
        <v>4511</v>
      </c>
      <c r="C229" s="143"/>
      <c r="D229" s="139" t="s">
        <v>177</v>
      </c>
      <c r="E229" s="144">
        <v>6125</v>
      </c>
      <c r="F229" s="145">
        <v>0</v>
      </c>
      <c r="G229" s="145">
        <v>5000</v>
      </c>
      <c r="H229" s="145"/>
      <c r="I229" s="145"/>
      <c r="K229" s="202"/>
    </row>
    <row r="230" spans="1:11" x14ac:dyDescent="0.25">
      <c r="A230" s="142"/>
      <c r="B230" s="142"/>
      <c r="C230" s="149">
        <v>11</v>
      </c>
      <c r="D230" s="179" t="s">
        <v>87</v>
      </c>
      <c r="E230" s="180">
        <v>0</v>
      </c>
      <c r="F230" s="152">
        <f>F231</f>
        <v>5375</v>
      </c>
      <c r="G230" s="152">
        <v>212462</v>
      </c>
      <c r="H230" s="152">
        <v>100000</v>
      </c>
      <c r="I230" s="152">
        <v>0</v>
      </c>
      <c r="K230" s="202"/>
    </row>
    <row r="231" spans="1:11" x14ac:dyDescent="0.25">
      <c r="A231" s="142"/>
      <c r="B231" s="181">
        <v>451</v>
      </c>
      <c r="C231" s="112"/>
      <c r="D231" s="182" t="s">
        <v>177</v>
      </c>
      <c r="E231" s="113">
        <v>0</v>
      </c>
      <c r="F231" s="114">
        <f>F232</f>
        <v>5375</v>
      </c>
      <c r="G231" s="114">
        <v>212462</v>
      </c>
      <c r="H231" s="114"/>
      <c r="I231" s="114"/>
      <c r="K231" s="202"/>
    </row>
    <row r="232" spans="1:11" x14ac:dyDescent="0.25">
      <c r="A232" s="142"/>
      <c r="B232" s="142">
        <v>4511</v>
      </c>
      <c r="C232" s="143"/>
      <c r="D232" s="139" t="s">
        <v>177</v>
      </c>
      <c r="E232" s="144">
        <v>0</v>
      </c>
      <c r="F232" s="145">
        <v>5375</v>
      </c>
      <c r="G232" s="145">
        <v>212462</v>
      </c>
      <c r="H232" s="145"/>
      <c r="I232" s="145">
        <v>0</v>
      </c>
      <c r="K232" s="202"/>
    </row>
    <row r="233" spans="1:11" x14ac:dyDescent="0.25">
      <c r="A233" s="183"/>
      <c r="B233" s="183"/>
      <c r="C233" s="184">
        <v>51</v>
      </c>
      <c r="D233" s="185" t="s">
        <v>88</v>
      </c>
      <c r="E233" s="180">
        <v>0</v>
      </c>
      <c r="F233" s="152">
        <f>F234</f>
        <v>260046</v>
      </c>
      <c r="G233" s="152">
        <v>160344</v>
      </c>
      <c r="H233" s="152">
        <v>50000</v>
      </c>
      <c r="I233" s="152">
        <v>0</v>
      </c>
      <c r="K233" s="202"/>
    </row>
    <row r="234" spans="1:11" x14ac:dyDescent="0.25">
      <c r="A234" s="183"/>
      <c r="B234" s="186">
        <v>451</v>
      </c>
      <c r="C234" s="186"/>
      <c r="D234" s="186" t="s">
        <v>177</v>
      </c>
      <c r="E234" s="113">
        <v>0</v>
      </c>
      <c r="F234" s="114">
        <f>F235</f>
        <v>260046</v>
      </c>
      <c r="G234" s="114">
        <v>160344</v>
      </c>
      <c r="H234" s="114"/>
      <c r="I234" s="114"/>
      <c r="K234" s="202"/>
    </row>
    <row r="235" spans="1:11" x14ac:dyDescent="0.25">
      <c r="A235" s="183"/>
      <c r="B235" s="183">
        <v>4511</v>
      </c>
      <c r="C235" s="183"/>
      <c r="D235" s="183" t="s">
        <v>177</v>
      </c>
      <c r="E235" s="144">
        <v>0</v>
      </c>
      <c r="F235" s="145">
        <v>260046</v>
      </c>
      <c r="G235" s="145">
        <v>160344</v>
      </c>
      <c r="H235" s="145"/>
      <c r="I235" s="145"/>
      <c r="K235" s="202"/>
    </row>
  </sheetData>
  <mergeCells count="6">
    <mergeCell ref="A60:I60"/>
    <mergeCell ref="A1:G1"/>
    <mergeCell ref="A3:G3"/>
    <mergeCell ref="A5:G5"/>
    <mergeCell ref="A7:G7"/>
    <mergeCell ref="D2:G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7"/>
  <sheetViews>
    <sheetView topLeftCell="A13" workbookViewId="0">
      <selection activeCell="C20" sqref="C20"/>
    </sheetView>
  </sheetViews>
  <sheetFormatPr defaultRowHeight="15" x14ac:dyDescent="0.25"/>
  <cols>
    <col min="1" max="5" width="25.28515625" customWidth="1"/>
    <col min="6" max="6" width="20" customWidth="1"/>
  </cols>
  <sheetData>
    <row r="1" spans="1:8" ht="42" customHeight="1" x14ac:dyDescent="0.25">
      <c r="A1" s="330" t="s">
        <v>69</v>
      </c>
      <c r="B1" s="330"/>
      <c r="C1" s="330"/>
      <c r="D1" s="330"/>
      <c r="E1" s="330"/>
    </row>
    <row r="2" spans="1:8" ht="18" customHeight="1" x14ac:dyDescent="0.25">
      <c r="A2" s="4"/>
      <c r="B2" s="350" t="s">
        <v>78</v>
      </c>
      <c r="C2" s="350"/>
      <c r="D2" s="350"/>
      <c r="E2" s="4"/>
    </row>
    <row r="3" spans="1:8" ht="15.75" customHeight="1" x14ac:dyDescent="0.25">
      <c r="A3" s="330" t="s">
        <v>20</v>
      </c>
      <c r="B3" s="330"/>
      <c r="C3" s="330"/>
      <c r="D3" s="330"/>
      <c r="E3" s="330"/>
    </row>
    <row r="4" spans="1:8" ht="18" x14ac:dyDescent="0.25">
      <c r="B4" s="4"/>
      <c r="C4" s="4"/>
      <c r="D4" s="4"/>
      <c r="E4" s="5"/>
    </row>
    <row r="5" spans="1:8" ht="18" customHeight="1" x14ac:dyDescent="0.25">
      <c r="A5" s="330" t="s">
        <v>4</v>
      </c>
      <c r="B5" s="330"/>
      <c r="C5" s="330"/>
      <c r="D5" s="330"/>
      <c r="E5" s="330"/>
    </row>
    <row r="6" spans="1:8" ht="18" x14ac:dyDescent="0.25">
      <c r="A6" s="4"/>
      <c r="B6" s="4"/>
      <c r="C6" s="4"/>
      <c r="D6" s="4"/>
      <c r="E6" s="5"/>
    </row>
    <row r="7" spans="1:8" ht="15.75" customHeight="1" x14ac:dyDescent="0.25">
      <c r="A7" s="330" t="s">
        <v>43</v>
      </c>
      <c r="B7" s="330"/>
      <c r="C7" s="330"/>
      <c r="D7" s="330"/>
      <c r="E7" s="330"/>
    </row>
    <row r="8" spans="1:8" ht="18" x14ac:dyDescent="0.25">
      <c r="A8" s="4"/>
      <c r="B8" s="4"/>
      <c r="C8" s="4"/>
      <c r="D8" s="4"/>
      <c r="E8" s="5"/>
    </row>
    <row r="9" spans="1:8" ht="25.5" x14ac:dyDescent="0.25">
      <c r="A9" s="187" t="s">
        <v>45</v>
      </c>
      <c r="B9" s="188" t="s">
        <v>75</v>
      </c>
      <c r="C9" s="187" t="s">
        <v>71</v>
      </c>
      <c r="D9" s="187" t="s">
        <v>76</v>
      </c>
      <c r="E9" s="187" t="s">
        <v>33</v>
      </c>
      <c r="F9" s="187" t="s">
        <v>77</v>
      </c>
    </row>
    <row r="10" spans="1:8" x14ac:dyDescent="0.25">
      <c r="A10" s="189" t="s">
        <v>0</v>
      </c>
      <c r="B10" s="190">
        <f>SUM(B11,B13,B15,B18,B23)</f>
        <v>984141</v>
      </c>
      <c r="C10" s="190">
        <f t="shared" ref="C10:F10" si="0">SUM(C11,C13,C15,C18,C23)</f>
        <v>1249809</v>
      </c>
      <c r="D10" s="190">
        <f t="shared" si="0"/>
        <v>1751551</v>
      </c>
      <c r="E10" s="190">
        <f t="shared" si="0"/>
        <v>1523605</v>
      </c>
      <c r="F10" s="190">
        <f t="shared" si="0"/>
        <v>1373605</v>
      </c>
    </row>
    <row r="11" spans="1:8" x14ac:dyDescent="0.25">
      <c r="A11" s="191" t="s">
        <v>50</v>
      </c>
      <c r="B11" s="192">
        <v>6125</v>
      </c>
      <c r="C11" s="192">
        <v>6328</v>
      </c>
      <c r="D11" s="192">
        <v>212462</v>
      </c>
      <c r="E11" s="192">
        <v>100000</v>
      </c>
      <c r="F11" s="192">
        <v>0</v>
      </c>
      <c r="H11" s="201"/>
    </row>
    <row r="12" spans="1:8" x14ac:dyDescent="0.25">
      <c r="A12" s="13" t="s">
        <v>51</v>
      </c>
      <c r="B12" s="199">
        <v>6125</v>
      </c>
      <c r="C12" s="9">
        <v>6328</v>
      </c>
      <c r="D12" s="9">
        <v>212462</v>
      </c>
      <c r="E12" s="9">
        <v>100000</v>
      </c>
      <c r="F12" s="9">
        <v>0</v>
      </c>
    </row>
    <row r="13" spans="1:8" x14ac:dyDescent="0.25">
      <c r="A13" s="191" t="s">
        <v>52</v>
      </c>
      <c r="B13" s="199">
        <f>B14</f>
        <v>1582</v>
      </c>
      <c r="C13" s="9">
        <v>2124</v>
      </c>
      <c r="D13" s="9">
        <v>1605</v>
      </c>
      <c r="E13" s="9">
        <v>2005</v>
      </c>
      <c r="F13" s="9">
        <v>2005</v>
      </c>
    </row>
    <row r="14" spans="1:8" x14ac:dyDescent="0.25">
      <c r="A14" s="13" t="s">
        <v>53</v>
      </c>
      <c r="B14" s="200">
        <v>1582</v>
      </c>
      <c r="C14" s="9">
        <v>2124</v>
      </c>
      <c r="D14" s="9">
        <v>1605</v>
      </c>
      <c r="E14" s="9">
        <v>2005</v>
      </c>
      <c r="F14" s="9">
        <v>2005</v>
      </c>
    </row>
    <row r="15" spans="1:8" ht="25.5" x14ac:dyDescent="0.25">
      <c r="A15" s="193" t="s">
        <v>48</v>
      </c>
      <c r="B15" s="200">
        <f>SUM(B16:B17)</f>
        <v>57899</v>
      </c>
      <c r="C15" s="8">
        <v>66630</v>
      </c>
      <c r="D15" s="8">
        <f>D16+D17</f>
        <v>74000</v>
      </c>
      <c r="E15" s="8">
        <v>68000</v>
      </c>
      <c r="F15" s="8">
        <v>68000</v>
      </c>
    </row>
    <row r="16" spans="1:8" ht="25.5" x14ac:dyDescent="0.25">
      <c r="A16" s="17" t="s">
        <v>49</v>
      </c>
      <c r="B16" s="200">
        <v>11079</v>
      </c>
      <c r="C16" s="9">
        <v>7830</v>
      </c>
      <c r="D16" s="9">
        <v>9000</v>
      </c>
      <c r="E16" s="9">
        <v>8000</v>
      </c>
      <c r="F16" s="9">
        <v>8000</v>
      </c>
    </row>
    <row r="17" spans="1:6" x14ac:dyDescent="0.25">
      <c r="A17" s="13" t="s">
        <v>178</v>
      </c>
      <c r="B17" s="200">
        <v>46820</v>
      </c>
      <c r="C17" s="9">
        <v>58800</v>
      </c>
      <c r="D17" s="9">
        <v>65000</v>
      </c>
      <c r="E17" s="9">
        <v>60000</v>
      </c>
      <c r="F17" s="9">
        <v>60000</v>
      </c>
    </row>
    <row r="18" spans="1:6" x14ac:dyDescent="0.25">
      <c r="A18" s="194" t="s">
        <v>46</v>
      </c>
      <c r="B18" s="200">
        <f>SUM(B19:B21)</f>
        <v>917933</v>
      </c>
      <c r="C18" s="8">
        <f t="shared" ref="C18" si="1">SUM(C19:C21)</f>
        <v>1174127</v>
      </c>
      <c r="D18" s="8">
        <f>D19+D20+D21</f>
        <v>1462984</v>
      </c>
      <c r="E18" s="8">
        <f>SUM(E19:E21)</f>
        <v>1353000</v>
      </c>
      <c r="F18" s="8">
        <f>SUM(F19:F21)</f>
        <v>1303000</v>
      </c>
    </row>
    <row r="19" spans="1:6" x14ac:dyDescent="0.25">
      <c r="A19" s="13" t="s">
        <v>179</v>
      </c>
      <c r="B19" s="200">
        <v>0</v>
      </c>
      <c r="C19" s="9">
        <v>260046</v>
      </c>
      <c r="D19" s="9">
        <v>160344</v>
      </c>
      <c r="E19" s="9">
        <v>50000</v>
      </c>
      <c r="F19" s="195">
        <v>0</v>
      </c>
    </row>
    <row r="20" spans="1:6" ht="15.75" customHeight="1" x14ac:dyDescent="0.25">
      <c r="A20" s="13" t="s">
        <v>180</v>
      </c>
      <c r="B20" s="200">
        <v>9209</v>
      </c>
      <c r="C20" s="9">
        <v>8581</v>
      </c>
      <c r="D20" s="9">
        <v>0</v>
      </c>
      <c r="E20" s="9">
        <v>0</v>
      </c>
      <c r="F20" s="195">
        <v>0</v>
      </c>
    </row>
    <row r="21" spans="1:6" x14ac:dyDescent="0.25">
      <c r="A21" s="13" t="s">
        <v>47</v>
      </c>
      <c r="B21" s="200">
        <v>908724</v>
      </c>
      <c r="C21" s="9">
        <v>905500</v>
      </c>
      <c r="D21" s="9">
        <v>1302640</v>
      </c>
      <c r="E21" s="9">
        <v>1303000</v>
      </c>
      <c r="F21" s="195">
        <v>1303000</v>
      </c>
    </row>
    <row r="22" spans="1:6" x14ac:dyDescent="0.25">
      <c r="A22" s="13" t="s">
        <v>181</v>
      </c>
      <c r="B22" s="200">
        <v>0</v>
      </c>
      <c r="C22" s="8">
        <v>0</v>
      </c>
      <c r="D22" s="8">
        <v>0</v>
      </c>
      <c r="E22" s="8">
        <v>0</v>
      </c>
      <c r="F22" s="196">
        <v>0</v>
      </c>
    </row>
    <row r="23" spans="1:6" x14ac:dyDescent="0.25">
      <c r="A23" s="194" t="s">
        <v>182</v>
      </c>
      <c r="B23" s="200">
        <f>B24</f>
        <v>602</v>
      </c>
      <c r="C23" s="8">
        <v>600</v>
      </c>
      <c r="D23" s="8">
        <v>500</v>
      </c>
      <c r="E23" s="8">
        <v>600</v>
      </c>
      <c r="F23" s="8">
        <v>600</v>
      </c>
    </row>
    <row r="24" spans="1:6" ht="15.75" customHeight="1" x14ac:dyDescent="0.25">
      <c r="A24" s="13" t="s">
        <v>183</v>
      </c>
      <c r="B24" s="200">
        <v>602</v>
      </c>
      <c r="C24" s="9">
        <v>600</v>
      </c>
      <c r="D24" s="9">
        <v>500</v>
      </c>
      <c r="E24" s="9">
        <v>600</v>
      </c>
      <c r="F24" s="195">
        <v>600</v>
      </c>
    </row>
    <row r="25" spans="1:6" x14ac:dyDescent="0.25">
      <c r="B25" s="202"/>
    </row>
    <row r="27" spans="1:6" ht="15.75" customHeight="1" x14ac:dyDescent="0.25">
      <c r="A27" s="351" t="s">
        <v>44</v>
      </c>
      <c r="B27" s="351"/>
      <c r="C27" s="351"/>
      <c r="D27" s="351"/>
      <c r="E27" s="351"/>
      <c r="F27" s="351"/>
    </row>
    <row r="28" spans="1:6" ht="18" x14ac:dyDescent="0.25">
      <c r="A28" s="197"/>
      <c r="B28" s="197"/>
      <c r="C28" s="197"/>
      <c r="D28" s="197"/>
      <c r="E28" s="198"/>
      <c r="F28" s="198"/>
    </row>
    <row r="29" spans="1:6" ht="25.5" x14ac:dyDescent="0.25">
      <c r="A29" s="187" t="s">
        <v>45</v>
      </c>
      <c r="B29" s="188" t="s">
        <v>75</v>
      </c>
      <c r="C29" s="187" t="s">
        <v>71</v>
      </c>
      <c r="D29" s="187" t="s">
        <v>76</v>
      </c>
      <c r="E29" s="187" t="s">
        <v>33</v>
      </c>
      <c r="F29" s="187" t="s">
        <v>77</v>
      </c>
    </row>
    <row r="30" spans="1:6" x14ac:dyDescent="0.25">
      <c r="A30" s="189" t="s">
        <v>1</v>
      </c>
      <c r="B30" s="190">
        <f>SUM(B31,B33,B35,B38,B43)</f>
        <v>988969</v>
      </c>
      <c r="C30" s="190">
        <f>SUM(C31,C33,C35,C38,C43)</f>
        <v>1249809</v>
      </c>
      <c r="D30" s="190">
        <f>SUM(D31,D33,D35,D38,D43)</f>
        <v>1751551</v>
      </c>
      <c r="E30" s="190">
        <f>SUM(E31,E33,E35,E38,E43)</f>
        <v>1523605</v>
      </c>
      <c r="F30" s="190">
        <f>SUM(F31,F33,F35,F38,F43)</f>
        <v>1373605</v>
      </c>
    </row>
    <row r="31" spans="1:6" x14ac:dyDescent="0.25">
      <c r="A31" s="191" t="s">
        <v>50</v>
      </c>
      <c r="B31" s="200">
        <v>2412</v>
      </c>
      <c r="C31" s="200">
        <v>6328</v>
      </c>
      <c r="D31" s="8">
        <v>212462</v>
      </c>
      <c r="E31" s="8">
        <v>100000</v>
      </c>
      <c r="F31" s="8">
        <v>0</v>
      </c>
    </row>
    <row r="32" spans="1:6" x14ac:dyDescent="0.25">
      <c r="A32" s="13" t="s">
        <v>51</v>
      </c>
      <c r="B32" s="200">
        <v>2412</v>
      </c>
      <c r="C32" s="199">
        <v>6328</v>
      </c>
      <c r="D32" s="9">
        <v>212462</v>
      </c>
      <c r="E32" s="9">
        <v>100000</v>
      </c>
      <c r="F32" s="9">
        <v>0</v>
      </c>
    </row>
    <row r="33" spans="1:6" x14ac:dyDescent="0.25">
      <c r="A33" s="191" t="s">
        <v>52</v>
      </c>
      <c r="B33" s="199">
        <f>B34</f>
        <v>1576</v>
      </c>
      <c r="C33" s="199">
        <v>2124</v>
      </c>
      <c r="D33" s="9">
        <f t="shared" ref="D33" si="2">D34</f>
        <v>1605</v>
      </c>
      <c r="E33" s="9">
        <v>2005</v>
      </c>
      <c r="F33" s="9">
        <v>2005</v>
      </c>
    </row>
    <row r="34" spans="1:6" x14ac:dyDescent="0.25">
      <c r="A34" s="13" t="s">
        <v>53</v>
      </c>
      <c r="B34" s="200">
        <v>1576</v>
      </c>
      <c r="C34" s="199">
        <v>2124</v>
      </c>
      <c r="D34" s="9">
        <v>1605</v>
      </c>
      <c r="E34" s="9">
        <v>2005</v>
      </c>
      <c r="F34" s="9">
        <v>2005</v>
      </c>
    </row>
    <row r="35" spans="1:6" ht="25.5" x14ac:dyDescent="0.25">
      <c r="A35" s="193" t="s">
        <v>48</v>
      </c>
      <c r="B35" s="200">
        <f>SUM(B36:B37)</f>
        <v>60284</v>
      </c>
      <c r="C35" s="200">
        <f t="shared" ref="C35:D35" si="3">SUM(C36:C37)</f>
        <v>66630</v>
      </c>
      <c r="D35" s="8">
        <f t="shared" si="3"/>
        <v>74000</v>
      </c>
      <c r="E35" s="8">
        <v>68000</v>
      </c>
      <c r="F35" s="8">
        <v>68000</v>
      </c>
    </row>
    <row r="36" spans="1:6" ht="25.5" x14ac:dyDescent="0.25">
      <c r="A36" s="17" t="s">
        <v>49</v>
      </c>
      <c r="B36" s="200">
        <v>9751</v>
      </c>
      <c r="C36" s="199">
        <v>7830</v>
      </c>
      <c r="D36" s="9">
        <v>9000</v>
      </c>
      <c r="E36" s="9">
        <v>8000</v>
      </c>
      <c r="F36" s="9">
        <v>8000</v>
      </c>
    </row>
    <row r="37" spans="1:6" x14ac:dyDescent="0.25">
      <c r="A37" s="13" t="s">
        <v>178</v>
      </c>
      <c r="B37" s="200">
        <v>50533</v>
      </c>
      <c r="C37" s="199">
        <v>58800</v>
      </c>
      <c r="D37" s="9">
        <v>65000</v>
      </c>
      <c r="E37" s="9">
        <v>60000</v>
      </c>
      <c r="F37" s="9">
        <v>60000</v>
      </c>
    </row>
    <row r="38" spans="1:6" x14ac:dyDescent="0.25">
      <c r="A38" s="194" t="s">
        <v>46</v>
      </c>
      <c r="B38" s="200">
        <f>SUM(B39:B41)</f>
        <v>924095</v>
      </c>
      <c r="C38" s="200">
        <f t="shared" ref="C38:D38" si="4">SUM(C39:C41)</f>
        <v>1174127</v>
      </c>
      <c r="D38" s="8">
        <f t="shared" si="4"/>
        <v>1462984</v>
      </c>
      <c r="E38" s="8">
        <v>1353000</v>
      </c>
      <c r="F38" s="8">
        <v>1303000</v>
      </c>
    </row>
    <row r="39" spans="1:6" x14ac:dyDescent="0.25">
      <c r="A39" s="13" t="s">
        <v>179</v>
      </c>
      <c r="B39" s="200">
        <v>0</v>
      </c>
      <c r="C39" s="199">
        <v>260046</v>
      </c>
      <c r="D39" s="9">
        <v>160344</v>
      </c>
      <c r="E39" s="9">
        <v>50000</v>
      </c>
      <c r="F39" s="195">
        <v>50000</v>
      </c>
    </row>
    <row r="40" spans="1:6" x14ac:dyDescent="0.25">
      <c r="A40" s="13" t="s">
        <v>184</v>
      </c>
      <c r="B40" s="200">
        <v>7251</v>
      </c>
      <c r="C40" s="199">
        <v>8581</v>
      </c>
      <c r="D40" s="9">
        <v>0</v>
      </c>
      <c r="E40" s="9">
        <v>0</v>
      </c>
      <c r="F40" s="195">
        <v>0</v>
      </c>
    </row>
    <row r="41" spans="1:6" x14ac:dyDescent="0.25">
      <c r="A41" s="13" t="s">
        <v>47</v>
      </c>
      <c r="B41" s="200">
        <v>916844</v>
      </c>
      <c r="C41" s="199">
        <v>905500</v>
      </c>
      <c r="D41" s="9">
        <v>1302640</v>
      </c>
      <c r="E41" s="9">
        <v>1303000</v>
      </c>
      <c r="F41" s="195">
        <v>1303000</v>
      </c>
    </row>
    <row r="42" spans="1:6" x14ac:dyDescent="0.25">
      <c r="A42" s="13" t="s">
        <v>181</v>
      </c>
      <c r="B42" s="200">
        <v>0</v>
      </c>
      <c r="C42" s="200">
        <v>0</v>
      </c>
      <c r="D42" s="8">
        <v>0</v>
      </c>
      <c r="E42" s="8">
        <v>0</v>
      </c>
      <c r="F42" s="196">
        <v>0</v>
      </c>
    </row>
    <row r="43" spans="1:6" x14ac:dyDescent="0.25">
      <c r="A43" s="194" t="s">
        <v>182</v>
      </c>
      <c r="B43" s="200">
        <f>B44</f>
        <v>602</v>
      </c>
      <c r="C43" s="200">
        <v>600</v>
      </c>
      <c r="D43" s="8">
        <f t="shared" ref="D43" si="5">D44</f>
        <v>500</v>
      </c>
      <c r="E43" s="8">
        <v>600</v>
      </c>
      <c r="F43" s="8">
        <v>600</v>
      </c>
    </row>
    <row r="44" spans="1:6" x14ac:dyDescent="0.25">
      <c r="A44" s="13" t="s">
        <v>183</v>
      </c>
      <c r="B44" s="200">
        <v>602</v>
      </c>
      <c r="C44" s="199">
        <v>600</v>
      </c>
      <c r="D44" s="9">
        <v>500</v>
      </c>
      <c r="E44" s="9">
        <v>600</v>
      </c>
      <c r="F44" s="195">
        <v>600</v>
      </c>
    </row>
    <row r="47" spans="1:6" x14ac:dyDescent="0.25">
      <c r="C47" s="201"/>
    </row>
  </sheetData>
  <mergeCells count="6">
    <mergeCell ref="A27:F27"/>
    <mergeCell ref="A1:E1"/>
    <mergeCell ref="A3:E3"/>
    <mergeCell ref="A5:E5"/>
    <mergeCell ref="A7:E7"/>
    <mergeCell ref="B2:D2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8"/>
  <sheetViews>
    <sheetView workbookViewId="0">
      <selection sqref="A1:F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330" t="s">
        <v>268</v>
      </c>
      <c r="B1" s="330"/>
      <c r="C1" s="330"/>
      <c r="D1" s="330"/>
      <c r="E1" s="330"/>
      <c r="F1" s="330"/>
    </row>
    <row r="2" spans="1:6" ht="18" customHeight="1" x14ac:dyDescent="0.25">
      <c r="A2" s="4"/>
      <c r="B2" s="4"/>
      <c r="C2" s="350" t="s">
        <v>78</v>
      </c>
      <c r="D2" s="350"/>
      <c r="E2" s="4"/>
      <c r="F2" s="4"/>
    </row>
    <row r="3" spans="1:6" ht="15.75" x14ac:dyDescent="0.25">
      <c r="A3" s="330" t="s">
        <v>20</v>
      </c>
      <c r="B3" s="330"/>
      <c r="C3" s="330"/>
      <c r="D3" s="330"/>
      <c r="E3" s="343"/>
      <c r="F3" s="343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330" t="s">
        <v>4</v>
      </c>
      <c r="B5" s="331"/>
      <c r="C5" s="331"/>
      <c r="D5" s="331"/>
      <c r="E5" s="331"/>
      <c r="F5" s="331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330" t="s">
        <v>13</v>
      </c>
      <c r="B7" s="352"/>
      <c r="C7" s="352"/>
      <c r="D7" s="352"/>
      <c r="E7" s="352"/>
      <c r="F7" s="352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45</v>
      </c>
      <c r="B9" s="19" t="s">
        <v>75</v>
      </c>
      <c r="C9" s="20" t="s">
        <v>71</v>
      </c>
      <c r="D9" s="20" t="s">
        <v>76</v>
      </c>
      <c r="E9" s="20" t="s">
        <v>33</v>
      </c>
      <c r="F9" s="20" t="s">
        <v>77</v>
      </c>
    </row>
    <row r="10" spans="1:6" ht="15.75" customHeight="1" x14ac:dyDescent="0.25">
      <c r="A10" s="11" t="s">
        <v>14</v>
      </c>
      <c r="B10" s="8"/>
      <c r="C10" s="9"/>
      <c r="D10" s="9"/>
      <c r="E10" s="9"/>
      <c r="F10" s="9"/>
    </row>
    <row r="11" spans="1:6" ht="15.75" customHeight="1" x14ac:dyDescent="0.25">
      <c r="A11" s="11" t="s">
        <v>257</v>
      </c>
      <c r="B11" s="8"/>
      <c r="C11" s="9"/>
      <c r="D11" s="9"/>
      <c r="E11" s="9"/>
      <c r="F11" s="9"/>
    </row>
    <row r="12" spans="1:6" x14ac:dyDescent="0.25">
      <c r="A12" s="17" t="s">
        <v>258</v>
      </c>
      <c r="B12" s="8"/>
      <c r="C12" s="9"/>
      <c r="D12" s="9"/>
      <c r="E12" s="9"/>
      <c r="F12" s="9"/>
    </row>
    <row r="13" spans="1:6" x14ac:dyDescent="0.25">
      <c r="A13" s="16" t="s">
        <v>259</v>
      </c>
      <c r="B13" s="8">
        <v>984141</v>
      </c>
      <c r="C13" s="9">
        <v>1249809</v>
      </c>
      <c r="D13" s="9">
        <v>1378745</v>
      </c>
      <c r="E13" s="9">
        <v>1373605</v>
      </c>
      <c r="F13" s="9">
        <v>1373605</v>
      </c>
    </row>
    <row r="14" spans="1:6" x14ac:dyDescent="0.25">
      <c r="A14" s="16"/>
      <c r="B14" s="8"/>
      <c r="C14" s="9"/>
      <c r="D14" s="9"/>
      <c r="E14" s="9"/>
      <c r="F14" s="9"/>
    </row>
    <row r="15" spans="1:6" x14ac:dyDescent="0.25">
      <c r="A15" s="11" t="s">
        <v>15</v>
      </c>
      <c r="B15" s="8"/>
      <c r="C15" s="9"/>
      <c r="D15" s="9"/>
      <c r="E15" s="9"/>
      <c r="F15" s="10"/>
    </row>
    <row r="16" spans="1:6" ht="25.5" x14ac:dyDescent="0.25">
      <c r="A16" s="18" t="s">
        <v>16</v>
      </c>
      <c r="B16" s="9"/>
      <c r="C16" s="9"/>
      <c r="D16" s="9"/>
      <c r="E16" s="9"/>
      <c r="F16" s="10"/>
    </row>
    <row r="17" spans="1:6" x14ac:dyDescent="0.25">
      <c r="A17" s="316" t="s">
        <v>260</v>
      </c>
      <c r="B17" s="317"/>
      <c r="C17" s="317"/>
      <c r="D17" s="317"/>
      <c r="E17" s="317"/>
      <c r="F17" s="317"/>
    </row>
    <row r="18" spans="1:6" x14ac:dyDescent="0.25">
      <c r="A18" s="317" t="s">
        <v>261</v>
      </c>
      <c r="B18" s="317"/>
      <c r="C18" s="317"/>
      <c r="D18" s="318">
        <v>372806</v>
      </c>
      <c r="E18" s="317">
        <v>150000</v>
      </c>
      <c r="F18" s="317"/>
    </row>
  </sheetData>
  <mergeCells count="5">
    <mergeCell ref="A1:F1"/>
    <mergeCell ref="A3:F3"/>
    <mergeCell ref="A5:F5"/>
    <mergeCell ref="A7:F7"/>
    <mergeCell ref="C2:D2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330" t="s">
        <v>69</v>
      </c>
      <c r="B1" s="330"/>
      <c r="C1" s="330"/>
      <c r="D1" s="330"/>
      <c r="E1" s="330"/>
      <c r="F1" s="330"/>
      <c r="G1" s="330"/>
      <c r="H1" s="330"/>
    </row>
    <row r="2" spans="1:8" ht="18" customHeight="1" x14ac:dyDescent="0.25">
      <c r="A2" s="4"/>
      <c r="B2" s="4"/>
      <c r="C2" s="4"/>
      <c r="D2" s="4"/>
      <c r="E2" s="350" t="s">
        <v>78</v>
      </c>
      <c r="F2" s="350"/>
      <c r="G2" s="4"/>
      <c r="H2" s="4"/>
    </row>
    <row r="3" spans="1:8" ht="15.75" customHeight="1" x14ac:dyDescent="0.25">
      <c r="A3" s="330" t="s">
        <v>20</v>
      </c>
      <c r="B3" s="330"/>
      <c r="C3" s="330"/>
      <c r="D3" s="330"/>
      <c r="E3" s="330"/>
      <c r="F3" s="330"/>
      <c r="G3" s="330"/>
      <c r="H3" s="330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330" t="s">
        <v>54</v>
      </c>
      <c r="B5" s="330"/>
      <c r="C5" s="330"/>
      <c r="D5" s="330"/>
      <c r="E5" s="330"/>
      <c r="F5" s="330"/>
      <c r="G5" s="330"/>
      <c r="H5" s="330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32</v>
      </c>
      <c r="D7" s="19" t="s">
        <v>75</v>
      </c>
      <c r="E7" s="20" t="s">
        <v>71</v>
      </c>
      <c r="F7" s="20" t="s">
        <v>76</v>
      </c>
      <c r="G7" s="20" t="s">
        <v>33</v>
      </c>
      <c r="H7" s="20" t="s">
        <v>77</v>
      </c>
    </row>
    <row r="8" spans="1:8" x14ac:dyDescent="0.25">
      <c r="A8" s="36"/>
      <c r="B8" s="37"/>
      <c r="C8" s="35" t="s">
        <v>56</v>
      </c>
      <c r="D8" s="37"/>
      <c r="E8" s="36"/>
      <c r="F8" s="36"/>
      <c r="G8" s="36"/>
      <c r="H8" s="36"/>
    </row>
    <row r="9" spans="1:8" ht="25.5" x14ac:dyDescent="0.25">
      <c r="A9" s="11">
        <v>8</v>
      </c>
      <c r="B9" s="11"/>
      <c r="C9" s="11" t="s">
        <v>17</v>
      </c>
      <c r="D9" s="8"/>
      <c r="E9" s="9"/>
      <c r="F9" s="9"/>
      <c r="G9" s="9"/>
      <c r="H9" s="9"/>
    </row>
    <row r="10" spans="1:8" x14ac:dyDescent="0.25">
      <c r="A10" s="11"/>
      <c r="B10" s="15">
        <v>84</v>
      </c>
      <c r="C10" s="15" t="s">
        <v>24</v>
      </c>
      <c r="D10" s="8"/>
      <c r="E10" s="9"/>
      <c r="F10" s="9"/>
      <c r="G10" s="9"/>
      <c r="H10" s="9"/>
    </row>
    <row r="11" spans="1:8" x14ac:dyDescent="0.25">
      <c r="A11" s="11"/>
      <c r="B11" s="15"/>
      <c r="C11" s="38"/>
      <c r="D11" s="8"/>
      <c r="E11" s="9"/>
      <c r="F11" s="9"/>
      <c r="G11" s="9"/>
      <c r="H11" s="9"/>
    </row>
    <row r="12" spans="1:8" x14ac:dyDescent="0.25">
      <c r="A12" s="11"/>
      <c r="B12" s="15"/>
      <c r="C12" s="35" t="s">
        <v>59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4"/>
      <c r="C13" s="24" t="s">
        <v>18</v>
      </c>
      <c r="D13" s="8"/>
      <c r="E13" s="9"/>
      <c r="F13" s="9"/>
      <c r="G13" s="9"/>
      <c r="H13" s="9"/>
    </row>
    <row r="14" spans="1:8" ht="25.5" x14ac:dyDescent="0.25">
      <c r="A14" s="15"/>
      <c r="B14" s="15">
        <v>54</v>
      </c>
      <c r="C14" s="25" t="s">
        <v>25</v>
      </c>
      <c r="D14" s="8"/>
      <c r="E14" s="9"/>
      <c r="F14" s="9"/>
      <c r="G14" s="9"/>
      <c r="H14" s="10"/>
    </row>
  </sheetData>
  <mergeCells count="4">
    <mergeCell ref="A1:H1"/>
    <mergeCell ref="A3:H3"/>
    <mergeCell ref="A5:H5"/>
    <mergeCell ref="E2:F2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sqref="A1:F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330" t="s">
        <v>69</v>
      </c>
      <c r="B1" s="330"/>
      <c r="C1" s="330"/>
      <c r="D1" s="330"/>
      <c r="E1" s="330"/>
      <c r="F1" s="330"/>
    </row>
    <row r="2" spans="1:6" ht="18" customHeight="1" x14ac:dyDescent="0.25">
      <c r="A2" s="4"/>
      <c r="B2" s="4"/>
      <c r="C2" s="353" t="s">
        <v>74</v>
      </c>
      <c r="D2" s="353"/>
      <c r="E2" s="4"/>
      <c r="F2" s="4"/>
    </row>
    <row r="3" spans="1:6" ht="15.75" customHeight="1" x14ac:dyDescent="0.25">
      <c r="A3" s="330" t="s">
        <v>20</v>
      </c>
      <c r="B3" s="330"/>
      <c r="C3" s="330"/>
      <c r="D3" s="330"/>
      <c r="E3" s="330"/>
      <c r="F3" s="330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330" t="s">
        <v>55</v>
      </c>
      <c r="B5" s="330"/>
      <c r="C5" s="330"/>
      <c r="D5" s="330"/>
      <c r="E5" s="330"/>
      <c r="F5" s="330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9" t="s">
        <v>45</v>
      </c>
      <c r="B7" s="19" t="s">
        <v>75</v>
      </c>
      <c r="C7" s="20" t="s">
        <v>71</v>
      </c>
      <c r="D7" s="20" t="s">
        <v>76</v>
      </c>
      <c r="E7" s="20" t="s">
        <v>33</v>
      </c>
      <c r="F7" s="20" t="s">
        <v>77</v>
      </c>
    </row>
    <row r="8" spans="1:6" x14ac:dyDescent="0.25">
      <c r="A8" s="11" t="s">
        <v>56</v>
      </c>
      <c r="B8" s="8"/>
      <c r="C8" s="9"/>
      <c r="D8" s="9"/>
      <c r="E8" s="9"/>
      <c r="F8" s="9"/>
    </row>
    <row r="9" spans="1:6" ht="25.5" x14ac:dyDescent="0.25">
      <c r="A9" s="11" t="s">
        <v>57</v>
      </c>
      <c r="B9" s="8"/>
      <c r="C9" s="9"/>
      <c r="D9" s="9"/>
      <c r="E9" s="9"/>
      <c r="F9" s="9"/>
    </row>
    <row r="10" spans="1:6" ht="25.5" x14ac:dyDescent="0.25">
      <c r="A10" s="17" t="s">
        <v>58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59</v>
      </c>
      <c r="B12" s="8"/>
      <c r="C12" s="9"/>
      <c r="D12" s="9"/>
      <c r="E12" s="9"/>
      <c r="F12" s="9"/>
    </row>
    <row r="13" spans="1:6" x14ac:dyDescent="0.25">
      <c r="A13" s="24" t="s">
        <v>50</v>
      </c>
      <c r="B13" s="8"/>
      <c r="C13" s="9"/>
      <c r="D13" s="9"/>
      <c r="E13" s="9"/>
      <c r="F13" s="9"/>
    </row>
    <row r="14" spans="1:6" x14ac:dyDescent="0.25">
      <c r="A14" s="13" t="s">
        <v>51</v>
      </c>
      <c r="B14" s="8"/>
      <c r="C14" s="9"/>
      <c r="D14" s="9"/>
      <c r="E14" s="9"/>
      <c r="F14" s="10"/>
    </row>
    <row r="15" spans="1:6" x14ac:dyDescent="0.25">
      <c r="A15" s="24" t="s">
        <v>52</v>
      </c>
      <c r="B15" s="8"/>
      <c r="C15" s="9"/>
      <c r="D15" s="9"/>
      <c r="E15" s="9"/>
      <c r="F15" s="10"/>
    </row>
    <row r="16" spans="1:6" x14ac:dyDescent="0.25">
      <c r="A16" s="13" t="s">
        <v>53</v>
      </c>
      <c r="B16" s="8"/>
      <c r="C16" s="9"/>
      <c r="D16" s="9"/>
      <c r="E16" s="9"/>
      <c r="F16" s="10"/>
    </row>
  </sheetData>
  <mergeCells count="4">
    <mergeCell ref="A1:F1"/>
    <mergeCell ref="A3:F3"/>
    <mergeCell ref="A5:F5"/>
    <mergeCell ref="C2:D2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24"/>
  <sheetViews>
    <sheetView topLeftCell="A79" workbookViewId="0">
      <selection activeCell="I13" sqref="I13"/>
    </sheetView>
  </sheetViews>
  <sheetFormatPr defaultRowHeight="15" x14ac:dyDescent="0.25"/>
  <cols>
    <col min="1" max="1" width="7.42578125" bestFit="1" customWidth="1"/>
    <col min="2" max="2" width="7" customWidth="1"/>
    <col min="3" max="3" width="8.7109375" hidden="1" customWidth="1"/>
    <col min="4" max="4" width="8.5703125" customWidth="1"/>
    <col min="5" max="5" width="29.28515625" customWidth="1"/>
    <col min="6" max="6" width="16.42578125" customWidth="1"/>
    <col min="7" max="7" width="16.5703125" customWidth="1"/>
    <col min="8" max="8" width="15" customWidth="1"/>
    <col min="9" max="9" width="13.85546875" customWidth="1"/>
    <col min="10" max="10" width="12" customWidth="1"/>
  </cols>
  <sheetData>
    <row r="1" spans="1:10" ht="42" customHeight="1" x14ac:dyDescent="0.25">
      <c r="A1" s="330" t="s">
        <v>69</v>
      </c>
      <c r="B1" s="330"/>
      <c r="C1" s="330"/>
      <c r="D1" s="330"/>
      <c r="E1" s="330"/>
      <c r="F1" s="330"/>
      <c r="G1" s="330"/>
      <c r="H1" s="330"/>
    </row>
    <row r="2" spans="1:10" ht="18" customHeight="1" x14ac:dyDescent="0.25">
      <c r="A2" s="4"/>
      <c r="B2" s="4"/>
      <c r="C2" s="4"/>
      <c r="D2" s="350" t="s">
        <v>78</v>
      </c>
      <c r="E2" s="350"/>
      <c r="F2" s="350"/>
      <c r="G2" s="350"/>
      <c r="H2" s="5"/>
    </row>
    <row r="3" spans="1:10" ht="18" customHeight="1" x14ac:dyDescent="0.25">
      <c r="A3" s="330" t="s">
        <v>19</v>
      </c>
      <c r="B3" s="331"/>
      <c r="C3" s="331"/>
      <c r="D3" s="331"/>
      <c r="E3" s="331"/>
      <c r="F3" s="331"/>
      <c r="G3" s="331"/>
      <c r="H3" s="331"/>
    </row>
    <row r="4" spans="1:10" ht="18" x14ac:dyDescent="0.25">
      <c r="A4" s="4"/>
      <c r="B4" s="4"/>
      <c r="C4" s="4"/>
      <c r="D4" s="4"/>
      <c r="E4" s="4"/>
      <c r="F4" s="4"/>
      <c r="G4" s="4"/>
      <c r="H4" s="5"/>
    </row>
    <row r="5" spans="1:10" ht="25.5" x14ac:dyDescent="0.25">
      <c r="A5" s="403" t="s">
        <v>21</v>
      </c>
      <c r="B5" s="404"/>
      <c r="C5" s="405"/>
      <c r="D5" s="203" t="s">
        <v>185</v>
      </c>
      <c r="E5" s="204" t="s">
        <v>22</v>
      </c>
      <c r="F5" s="205" t="s">
        <v>80</v>
      </c>
      <c r="G5" s="205" t="s">
        <v>112</v>
      </c>
      <c r="H5" s="205" t="s">
        <v>186</v>
      </c>
      <c r="I5" s="205" t="s">
        <v>33</v>
      </c>
      <c r="J5" s="205" t="s">
        <v>187</v>
      </c>
    </row>
    <row r="6" spans="1:10" ht="15" customHeight="1" x14ac:dyDescent="0.25">
      <c r="A6" s="400">
        <v>1013</v>
      </c>
      <c r="B6" s="401"/>
      <c r="C6" s="402"/>
      <c r="D6" s="206"/>
      <c r="E6" s="207" t="s">
        <v>188</v>
      </c>
      <c r="F6" s="208"/>
      <c r="G6" s="208"/>
      <c r="H6" s="208"/>
      <c r="I6" s="208"/>
      <c r="J6" s="208"/>
    </row>
    <row r="7" spans="1:10" ht="15" customHeight="1" x14ac:dyDescent="0.25">
      <c r="A7" s="391" t="s">
        <v>189</v>
      </c>
      <c r="B7" s="392"/>
      <c r="C7" s="393"/>
      <c r="D7" s="209"/>
      <c r="E7" s="210" t="s">
        <v>190</v>
      </c>
      <c r="F7" s="211"/>
      <c r="G7" s="211"/>
      <c r="H7" s="211"/>
      <c r="I7" s="212"/>
      <c r="J7" s="212"/>
    </row>
    <row r="8" spans="1:10" ht="15" customHeight="1" x14ac:dyDescent="0.25">
      <c r="A8" s="385">
        <v>44</v>
      </c>
      <c r="B8" s="386"/>
      <c r="C8" s="387"/>
      <c r="D8" s="213"/>
      <c r="E8" s="214" t="s">
        <v>108</v>
      </c>
      <c r="F8" s="215">
        <v>50533</v>
      </c>
      <c r="G8" s="215"/>
      <c r="H8" s="215"/>
      <c r="I8" s="216"/>
      <c r="J8" s="216"/>
    </row>
    <row r="9" spans="1:10" x14ac:dyDescent="0.25">
      <c r="A9" s="217">
        <v>3</v>
      </c>
      <c r="B9" s="218"/>
      <c r="C9" s="219"/>
      <c r="D9" s="219"/>
      <c r="E9" s="220"/>
      <c r="F9" s="221">
        <f>SUM(F10+F39)</f>
        <v>44408</v>
      </c>
      <c r="G9" s="221">
        <f>SUM(G10+G39)</f>
        <v>57473</v>
      </c>
      <c r="H9" s="221">
        <f t="shared" ref="H9" si="0">SUM(H10+H39)</f>
        <v>60000</v>
      </c>
      <c r="I9" s="221">
        <v>60000</v>
      </c>
      <c r="J9" s="221">
        <v>60000</v>
      </c>
    </row>
    <row r="10" spans="1:10" x14ac:dyDescent="0.25">
      <c r="A10" s="362">
        <v>32</v>
      </c>
      <c r="B10" s="363"/>
      <c r="C10" s="364"/>
      <c r="D10" s="223"/>
      <c r="E10" s="224" t="s">
        <v>23</v>
      </c>
      <c r="F10" s="225">
        <f>SUM(F11+F15+F22+F30+F32)</f>
        <v>43704</v>
      </c>
      <c r="G10" s="225">
        <f t="shared" ref="G10:H10" si="1">SUM(G11+G15+G22+G30+G32)</f>
        <v>56773</v>
      </c>
      <c r="H10" s="225">
        <f t="shared" si="1"/>
        <v>59340</v>
      </c>
      <c r="I10" s="225">
        <v>59400</v>
      </c>
      <c r="J10" s="225">
        <v>59400</v>
      </c>
    </row>
    <row r="11" spans="1:10" x14ac:dyDescent="0.25">
      <c r="A11" s="373"/>
      <c r="B11" s="374"/>
      <c r="C11" s="375"/>
      <c r="D11" s="227">
        <v>321</v>
      </c>
      <c r="E11" s="227" t="s">
        <v>127</v>
      </c>
      <c r="F11" s="221">
        <f>SUM(F12:F14)</f>
        <v>7377</v>
      </c>
      <c r="G11" s="221">
        <f>SUM(G12:G14)</f>
        <v>5800</v>
      </c>
      <c r="H11" s="221">
        <f>SUM(H12:H14)</f>
        <v>6200</v>
      </c>
      <c r="I11" s="221">
        <v>0</v>
      </c>
      <c r="J11" s="221">
        <v>0</v>
      </c>
    </row>
    <row r="12" spans="1:10" ht="15" customHeight="1" x14ac:dyDescent="0.25">
      <c r="A12" s="376"/>
      <c r="B12" s="377"/>
      <c r="C12" s="378"/>
      <c r="D12" s="12">
        <v>3211</v>
      </c>
      <c r="E12" s="12" t="s">
        <v>142</v>
      </c>
      <c r="F12" s="208">
        <v>6088</v>
      </c>
      <c r="G12" s="208">
        <v>4800</v>
      </c>
      <c r="H12" s="208">
        <v>5000</v>
      </c>
      <c r="I12" s="208"/>
      <c r="J12" s="208"/>
    </row>
    <row r="13" spans="1:10" ht="14.25" customHeight="1" x14ac:dyDescent="0.25">
      <c r="A13" s="376"/>
      <c r="B13" s="377"/>
      <c r="C13" s="378"/>
      <c r="D13" s="12">
        <v>3213</v>
      </c>
      <c r="E13" s="12" t="s">
        <v>148</v>
      </c>
      <c r="F13" s="208">
        <v>367</v>
      </c>
      <c r="G13" s="208">
        <v>300</v>
      </c>
      <c r="H13" s="208">
        <v>500</v>
      </c>
      <c r="I13" s="208"/>
      <c r="J13" s="208"/>
    </row>
    <row r="14" spans="1:10" ht="15" customHeight="1" x14ac:dyDescent="0.25">
      <c r="A14" s="376"/>
      <c r="B14" s="377"/>
      <c r="C14" s="378"/>
      <c r="D14" s="12">
        <v>3214</v>
      </c>
      <c r="E14" s="12" t="s">
        <v>191</v>
      </c>
      <c r="F14" s="208">
        <v>922</v>
      </c>
      <c r="G14" s="208">
        <v>700</v>
      </c>
      <c r="H14" s="208">
        <v>700</v>
      </c>
      <c r="I14" s="208"/>
      <c r="J14" s="208"/>
    </row>
    <row r="15" spans="1:10" x14ac:dyDescent="0.25">
      <c r="A15" s="373"/>
      <c r="B15" s="374"/>
      <c r="C15" s="375"/>
      <c r="D15" s="229">
        <v>322</v>
      </c>
      <c r="E15" s="230" t="s">
        <v>129</v>
      </c>
      <c r="F15" s="231">
        <f t="shared" ref="F15:H15" si="2">SUM(F16:F21)</f>
        <v>17713</v>
      </c>
      <c r="G15" s="231">
        <f t="shared" si="2"/>
        <v>28900</v>
      </c>
      <c r="H15" s="231">
        <f t="shared" si="2"/>
        <v>33400</v>
      </c>
      <c r="I15" s="231">
        <f t="shared" ref="I15:J15" si="3">SUM(I16:I17)</f>
        <v>0</v>
      </c>
      <c r="J15" s="231">
        <f t="shared" si="3"/>
        <v>0</v>
      </c>
    </row>
    <row r="16" spans="1:10" x14ac:dyDescent="0.25">
      <c r="A16" s="376"/>
      <c r="B16" s="377"/>
      <c r="C16" s="378"/>
      <c r="D16" s="232">
        <v>3221</v>
      </c>
      <c r="E16" s="232" t="s">
        <v>192</v>
      </c>
      <c r="F16" s="233">
        <v>3037</v>
      </c>
      <c r="G16" s="233">
        <v>6000</v>
      </c>
      <c r="H16" s="208">
        <v>8000</v>
      </c>
      <c r="I16" s="208"/>
      <c r="J16" s="208"/>
    </row>
    <row r="17" spans="1:10" ht="15" customHeight="1" x14ac:dyDescent="0.25">
      <c r="A17" s="376"/>
      <c r="B17" s="377"/>
      <c r="C17" s="378"/>
      <c r="D17" s="232">
        <v>3222</v>
      </c>
      <c r="E17" s="234" t="s">
        <v>130</v>
      </c>
      <c r="F17" s="233">
        <v>0</v>
      </c>
      <c r="G17" s="233">
        <v>0</v>
      </c>
      <c r="H17" s="208">
        <v>0</v>
      </c>
      <c r="I17" s="208"/>
      <c r="J17" s="208"/>
    </row>
    <row r="18" spans="1:10" x14ac:dyDescent="0.25">
      <c r="A18" s="376"/>
      <c r="B18" s="377"/>
      <c r="C18" s="378"/>
      <c r="D18" s="232">
        <v>3223</v>
      </c>
      <c r="E18" s="234" t="s">
        <v>150</v>
      </c>
      <c r="F18" s="233">
        <v>12529</v>
      </c>
      <c r="G18" s="233">
        <v>18000</v>
      </c>
      <c r="H18" s="208">
        <v>20000</v>
      </c>
      <c r="I18" s="208"/>
      <c r="J18" s="208"/>
    </row>
    <row r="19" spans="1:10" x14ac:dyDescent="0.25">
      <c r="A19" s="376"/>
      <c r="B19" s="377"/>
      <c r="C19" s="378"/>
      <c r="D19" s="232">
        <v>3224</v>
      </c>
      <c r="E19" s="234" t="s">
        <v>193</v>
      </c>
      <c r="F19" s="233">
        <v>1729</v>
      </c>
      <c r="G19" s="233">
        <v>3400</v>
      </c>
      <c r="H19" s="208">
        <v>3000</v>
      </c>
      <c r="I19" s="208"/>
      <c r="J19" s="208"/>
    </row>
    <row r="20" spans="1:10" x14ac:dyDescent="0.25">
      <c r="A20" s="376"/>
      <c r="B20" s="377"/>
      <c r="C20" s="378"/>
      <c r="D20" s="232">
        <v>3225</v>
      </c>
      <c r="E20" s="234" t="s">
        <v>194</v>
      </c>
      <c r="F20" s="233">
        <v>0</v>
      </c>
      <c r="G20" s="233">
        <v>1000</v>
      </c>
      <c r="H20" s="208">
        <v>1900</v>
      </c>
      <c r="I20" s="208"/>
      <c r="J20" s="208"/>
    </row>
    <row r="21" spans="1:10" x14ac:dyDescent="0.25">
      <c r="A21" s="376"/>
      <c r="B21" s="377"/>
      <c r="C21" s="378"/>
      <c r="D21" s="232">
        <v>3227</v>
      </c>
      <c r="E21" s="234" t="s">
        <v>195</v>
      </c>
      <c r="F21" s="233">
        <v>418</v>
      </c>
      <c r="G21" s="233">
        <v>500</v>
      </c>
      <c r="H21" s="208">
        <v>500</v>
      </c>
      <c r="I21" s="208"/>
      <c r="J21" s="208"/>
    </row>
    <row r="22" spans="1:10" x14ac:dyDescent="0.25">
      <c r="A22" s="373"/>
      <c r="B22" s="374"/>
      <c r="C22" s="375"/>
      <c r="D22" s="229">
        <v>323</v>
      </c>
      <c r="E22" s="230" t="s">
        <v>136</v>
      </c>
      <c r="F22" s="231">
        <f>SUM(F23:F29)</f>
        <v>16868</v>
      </c>
      <c r="G22" s="231">
        <f t="shared" ref="G22:J22" si="4">SUM(G23:G29)</f>
        <v>19073</v>
      </c>
      <c r="H22" s="231">
        <f t="shared" si="4"/>
        <v>17840</v>
      </c>
      <c r="I22" s="231">
        <f t="shared" si="4"/>
        <v>0</v>
      </c>
      <c r="J22" s="231">
        <f t="shared" si="4"/>
        <v>0</v>
      </c>
    </row>
    <row r="23" spans="1:10" x14ac:dyDescent="0.25">
      <c r="A23" s="376"/>
      <c r="B23" s="377"/>
      <c r="C23" s="378"/>
      <c r="D23" s="232">
        <v>3231</v>
      </c>
      <c r="E23" s="234" t="s">
        <v>196</v>
      </c>
      <c r="F23" s="233">
        <v>1429</v>
      </c>
      <c r="G23" s="233">
        <v>1800</v>
      </c>
      <c r="H23" s="208">
        <v>1600</v>
      </c>
      <c r="I23" s="208"/>
      <c r="J23" s="208"/>
    </row>
    <row r="24" spans="1:10" x14ac:dyDescent="0.25">
      <c r="A24" s="376"/>
      <c r="B24" s="377"/>
      <c r="C24" s="378"/>
      <c r="D24" s="232">
        <v>3232</v>
      </c>
      <c r="E24" s="234" t="s">
        <v>197</v>
      </c>
      <c r="F24" s="233">
        <v>5671</v>
      </c>
      <c r="G24" s="233">
        <v>7473</v>
      </c>
      <c r="H24" s="208">
        <v>5000</v>
      </c>
      <c r="I24" s="208"/>
      <c r="J24" s="208"/>
    </row>
    <row r="25" spans="1:10" x14ac:dyDescent="0.25">
      <c r="A25" s="376"/>
      <c r="B25" s="377"/>
      <c r="C25" s="378"/>
      <c r="D25" s="232">
        <v>3234</v>
      </c>
      <c r="E25" s="234" t="s">
        <v>139</v>
      </c>
      <c r="F25" s="233">
        <v>4032</v>
      </c>
      <c r="G25" s="233">
        <v>4200</v>
      </c>
      <c r="H25" s="208">
        <v>4200</v>
      </c>
      <c r="I25" s="208"/>
      <c r="J25" s="208"/>
    </row>
    <row r="26" spans="1:10" x14ac:dyDescent="0.25">
      <c r="A26" s="376"/>
      <c r="B26" s="377"/>
      <c r="C26" s="378"/>
      <c r="D26" s="232">
        <v>3236</v>
      </c>
      <c r="E26" s="234" t="s">
        <v>152</v>
      </c>
      <c r="F26" s="233">
        <v>223</v>
      </c>
      <c r="G26" s="233">
        <v>2000</v>
      </c>
      <c r="H26" s="208">
        <v>3600</v>
      </c>
      <c r="I26" s="208"/>
      <c r="J26" s="208"/>
    </row>
    <row r="27" spans="1:10" x14ac:dyDescent="0.25">
      <c r="A27" s="376"/>
      <c r="B27" s="377"/>
      <c r="C27" s="378"/>
      <c r="D27" s="232">
        <v>3237</v>
      </c>
      <c r="E27" s="234" t="s">
        <v>140</v>
      </c>
      <c r="F27" s="233">
        <v>1078</v>
      </c>
      <c r="G27" s="233">
        <v>1000</v>
      </c>
      <c r="H27" s="208">
        <v>1000</v>
      </c>
      <c r="I27" s="208"/>
      <c r="J27" s="208"/>
    </row>
    <row r="28" spans="1:10" x14ac:dyDescent="0.25">
      <c r="A28" s="376"/>
      <c r="B28" s="377"/>
      <c r="C28" s="378"/>
      <c r="D28" s="232">
        <v>3238</v>
      </c>
      <c r="E28" s="234" t="s">
        <v>154</v>
      </c>
      <c r="F28" s="233">
        <v>1332</v>
      </c>
      <c r="G28" s="233">
        <v>1600</v>
      </c>
      <c r="H28" s="208">
        <v>1500</v>
      </c>
      <c r="I28" s="208"/>
      <c r="J28" s="208"/>
    </row>
    <row r="29" spans="1:10" x14ac:dyDescent="0.25">
      <c r="A29" s="376"/>
      <c r="B29" s="377"/>
      <c r="C29" s="378"/>
      <c r="D29" s="232">
        <v>3239</v>
      </c>
      <c r="E29" s="234" t="s">
        <v>145</v>
      </c>
      <c r="F29" s="233">
        <v>3103</v>
      </c>
      <c r="G29" s="233">
        <v>1000</v>
      </c>
      <c r="H29" s="208">
        <v>940</v>
      </c>
      <c r="I29" s="208"/>
      <c r="J29" s="208"/>
    </row>
    <row r="30" spans="1:10" x14ac:dyDescent="0.25">
      <c r="A30" s="373"/>
      <c r="B30" s="374"/>
      <c r="C30" s="375"/>
      <c r="D30" s="229">
        <v>324</v>
      </c>
      <c r="E30" s="230" t="s">
        <v>144</v>
      </c>
      <c r="F30" s="231">
        <f>SUM(F31)</f>
        <v>0</v>
      </c>
      <c r="G30" s="231">
        <v>0</v>
      </c>
      <c r="H30" s="231">
        <f t="shared" ref="H30:J30" si="5">SUM(H31)</f>
        <v>0</v>
      </c>
      <c r="I30" s="231">
        <f t="shared" si="5"/>
        <v>0</v>
      </c>
      <c r="J30" s="231">
        <f t="shared" si="5"/>
        <v>0</v>
      </c>
    </row>
    <row r="31" spans="1:10" x14ac:dyDescent="0.25">
      <c r="A31" s="376"/>
      <c r="B31" s="377"/>
      <c r="C31" s="378"/>
      <c r="D31" s="232">
        <v>3241</v>
      </c>
      <c r="E31" s="234" t="s">
        <v>198</v>
      </c>
      <c r="F31" s="233">
        <v>0</v>
      </c>
      <c r="G31" s="233">
        <v>0</v>
      </c>
      <c r="H31" s="208">
        <v>0</v>
      </c>
      <c r="I31" s="208"/>
      <c r="J31" s="208"/>
    </row>
    <row r="32" spans="1:10" x14ac:dyDescent="0.25">
      <c r="A32" s="373"/>
      <c r="B32" s="374"/>
      <c r="C32" s="375"/>
      <c r="D32" s="229">
        <v>329</v>
      </c>
      <c r="E32" s="230" t="s">
        <v>199</v>
      </c>
      <c r="F32" s="231">
        <f>SUM(F33:F38)</f>
        <v>1746</v>
      </c>
      <c r="G32" s="231">
        <f t="shared" ref="G32:H32" si="6">SUM(G33:G38)</f>
        <v>3000</v>
      </c>
      <c r="H32" s="231">
        <f t="shared" si="6"/>
        <v>1900</v>
      </c>
      <c r="I32" s="231">
        <f t="shared" ref="I32" si="7">SUM(I38)</f>
        <v>0</v>
      </c>
      <c r="J32" s="231">
        <f t="shared" ref="J32" si="8">SUM(J38)</f>
        <v>0</v>
      </c>
    </row>
    <row r="33" spans="1:10" x14ac:dyDescent="0.25">
      <c r="A33" s="376"/>
      <c r="B33" s="377"/>
      <c r="C33" s="378"/>
      <c r="D33" s="235">
        <v>3291</v>
      </c>
      <c r="E33" s="236" t="s">
        <v>200</v>
      </c>
      <c r="F33" s="237">
        <v>0</v>
      </c>
      <c r="G33" s="237">
        <v>200</v>
      </c>
      <c r="H33" s="237">
        <v>0</v>
      </c>
      <c r="I33" s="237"/>
      <c r="J33" s="237"/>
    </row>
    <row r="34" spans="1:10" x14ac:dyDescent="0.25">
      <c r="A34" s="238"/>
      <c r="B34" s="239"/>
      <c r="C34" s="240"/>
      <c r="D34" s="235">
        <v>3292</v>
      </c>
      <c r="E34" s="236" t="s">
        <v>201</v>
      </c>
      <c r="F34" s="237">
        <v>0</v>
      </c>
      <c r="G34" s="237">
        <v>0</v>
      </c>
      <c r="H34" s="237">
        <v>0</v>
      </c>
      <c r="I34" s="237"/>
      <c r="J34" s="237"/>
    </row>
    <row r="35" spans="1:10" x14ac:dyDescent="0.25">
      <c r="A35" s="376"/>
      <c r="B35" s="377"/>
      <c r="C35" s="378"/>
      <c r="D35" s="235">
        <v>3293</v>
      </c>
      <c r="E35" s="236" t="s">
        <v>157</v>
      </c>
      <c r="F35" s="237">
        <v>0</v>
      </c>
      <c r="G35" s="237">
        <v>50</v>
      </c>
      <c r="H35" s="237">
        <v>0</v>
      </c>
      <c r="I35" s="237"/>
      <c r="J35" s="237"/>
    </row>
    <row r="36" spans="1:10" x14ac:dyDescent="0.25">
      <c r="A36" s="376"/>
      <c r="B36" s="377"/>
      <c r="C36" s="378"/>
      <c r="D36" s="235">
        <v>3294</v>
      </c>
      <c r="E36" s="236" t="s">
        <v>202</v>
      </c>
      <c r="F36" s="237">
        <v>66</v>
      </c>
      <c r="G36" s="237">
        <v>150</v>
      </c>
      <c r="H36" s="237">
        <v>0</v>
      </c>
      <c r="I36" s="237"/>
      <c r="J36" s="237"/>
    </row>
    <row r="37" spans="1:10" x14ac:dyDescent="0.25">
      <c r="A37" s="376"/>
      <c r="B37" s="377"/>
      <c r="C37" s="378"/>
      <c r="D37" s="235">
        <v>3295</v>
      </c>
      <c r="E37" s="236" t="s">
        <v>203</v>
      </c>
      <c r="F37" s="237">
        <v>1040</v>
      </c>
      <c r="G37" s="237">
        <v>1000</v>
      </c>
      <c r="H37" s="237">
        <v>1000</v>
      </c>
      <c r="I37" s="237"/>
      <c r="J37" s="237"/>
    </row>
    <row r="38" spans="1:10" x14ac:dyDescent="0.25">
      <c r="A38" s="376"/>
      <c r="B38" s="377"/>
      <c r="C38" s="378"/>
      <c r="D38" s="232">
        <v>3299</v>
      </c>
      <c r="E38" s="234" t="s">
        <v>204</v>
      </c>
      <c r="F38" s="233">
        <v>640</v>
      </c>
      <c r="G38" s="233">
        <v>1600</v>
      </c>
      <c r="H38" s="208">
        <v>900</v>
      </c>
      <c r="I38" s="208"/>
      <c r="J38" s="208"/>
    </row>
    <row r="39" spans="1:10" x14ac:dyDescent="0.25">
      <c r="A39" s="362">
        <v>34</v>
      </c>
      <c r="B39" s="363"/>
      <c r="C39" s="364"/>
      <c r="D39" s="223"/>
      <c r="E39" s="224" t="s">
        <v>161</v>
      </c>
      <c r="F39" s="225">
        <f t="shared" ref="F39" si="9">SUM(F40)</f>
        <v>704</v>
      </c>
      <c r="G39" s="225">
        <f>SUM(G40)</f>
        <v>700</v>
      </c>
      <c r="H39" s="225">
        <v>660</v>
      </c>
      <c r="I39" s="225">
        <v>600</v>
      </c>
      <c r="J39" s="225">
        <v>600</v>
      </c>
    </row>
    <row r="40" spans="1:10" x14ac:dyDescent="0.25">
      <c r="A40" s="373"/>
      <c r="B40" s="374"/>
      <c r="C40" s="375"/>
      <c r="D40" s="229">
        <v>343</v>
      </c>
      <c r="E40" s="230" t="s">
        <v>162</v>
      </c>
      <c r="F40" s="231">
        <f>SUM(F41:F45)</f>
        <v>704</v>
      </c>
      <c r="G40" s="231">
        <f>SUM(G41:G45)</f>
        <v>700</v>
      </c>
      <c r="H40" s="231">
        <v>660</v>
      </c>
      <c r="I40" s="231"/>
      <c r="J40" s="231"/>
    </row>
    <row r="41" spans="1:10" x14ac:dyDescent="0.25">
      <c r="A41" s="376"/>
      <c r="B41" s="377"/>
      <c r="C41" s="378"/>
      <c r="D41" s="232">
        <v>3431</v>
      </c>
      <c r="E41" s="234" t="s">
        <v>205</v>
      </c>
      <c r="F41" s="233">
        <v>704</v>
      </c>
      <c r="G41" s="233">
        <v>690</v>
      </c>
      <c r="H41" s="208">
        <v>650</v>
      </c>
      <c r="I41" s="208"/>
      <c r="J41" s="208"/>
    </row>
    <row r="42" spans="1:10" x14ac:dyDescent="0.25">
      <c r="A42" s="238"/>
      <c r="B42" s="239"/>
      <c r="C42" s="240"/>
      <c r="D42" s="241">
        <v>3433</v>
      </c>
      <c r="E42" s="242" t="s">
        <v>164</v>
      </c>
      <c r="F42" s="233">
        <v>0</v>
      </c>
      <c r="G42" s="233">
        <v>10</v>
      </c>
      <c r="H42" s="208">
        <v>10</v>
      </c>
      <c r="I42" s="208"/>
      <c r="J42" s="208"/>
    </row>
    <row r="43" spans="1:10" x14ac:dyDescent="0.25">
      <c r="A43" s="243">
        <v>37</v>
      </c>
      <c r="B43" s="244"/>
      <c r="C43" s="245"/>
      <c r="D43" s="246"/>
      <c r="E43" s="247" t="s">
        <v>206</v>
      </c>
      <c r="F43" s="248">
        <v>0</v>
      </c>
      <c r="G43" s="248">
        <v>0</v>
      </c>
      <c r="H43" s="225">
        <v>0</v>
      </c>
      <c r="I43" s="225">
        <v>0</v>
      </c>
      <c r="J43" s="225">
        <v>0</v>
      </c>
    </row>
    <row r="44" spans="1:10" x14ac:dyDescent="0.25">
      <c r="A44" s="249"/>
      <c r="B44" s="250"/>
      <c r="C44" s="251"/>
      <c r="D44" s="252">
        <v>372</v>
      </c>
      <c r="E44" s="253" t="s">
        <v>191</v>
      </c>
      <c r="F44" s="231">
        <v>0</v>
      </c>
      <c r="G44" s="231">
        <v>0</v>
      </c>
      <c r="H44" s="221"/>
      <c r="I44" s="222"/>
      <c r="J44" s="222"/>
    </row>
    <row r="45" spans="1:10" x14ac:dyDescent="0.25">
      <c r="A45" s="238"/>
      <c r="B45" s="239"/>
      <c r="C45" s="240"/>
      <c r="D45" s="241">
        <v>3722</v>
      </c>
      <c r="E45" s="242" t="s">
        <v>207</v>
      </c>
      <c r="F45" s="233">
        <v>0</v>
      </c>
      <c r="G45" s="233">
        <v>0</v>
      </c>
      <c r="H45" s="208"/>
      <c r="I45" s="228"/>
      <c r="J45" s="228"/>
    </row>
    <row r="46" spans="1:10" ht="25.5" x14ac:dyDescent="0.25">
      <c r="A46" s="359">
        <v>4</v>
      </c>
      <c r="B46" s="360"/>
      <c r="C46" s="361"/>
      <c r="D46" s="254"/>
      <c r="E46" s="254" t="s">
        <v>12</v>
      </c>
      <c r="F46" s="255">
        <f t="shared" ref="F46:J46" si="10">SUM(F47)</f>
        <v>6125</v>
      </c>
      <c r="G46" s="255">
        <f t="shared" si="10"/>
        <v>0</v>
      </c>
      <c r="H46" s="255">
        <f t="shared" si="10"/>
        <v>5000</v>
      </c>
      <c r="I46" s="255">
        <f t="shared" si="10"/>
        <v>0</v>
      </c>
      <c r="J46" s="255">
        <f t="shared" si="10"/>
        <v>0</v>
      </c>
    </row>
    <row r="47" spans="1:10" ht="25.5" x14ac:dyDescent="0.25">
      <c r="A47" s="362">
        <v>45</v>
      </c>
      <c r="B47" s="363"/>
      <c r="C47" s="364"/>
      <c r="D47" s="223"/>
      <c r="E47" s="224" t="s">
        <v>252</v>
      </c>
      <c r="F47" s="256">
        <f>SUM(F48,F50)</f>
        <v>6125</v>
      </c>
      <c r="G47" s="256">
        <f>SUM(G48,G50)</f>
        <v>0</v>
      </c>
      <c r="H47" s="256">
        <f>SUM(H48,H50)</f>
        <v>5000</v>
      </c>
      <c r="I47" s="256">
        <f>SUM(I48,I50)</f>
        <v>0</v>
      </c>
      <c r="J47" s="256">
        <f>SUM(J48,J50)</f>
        <v>0</v>
      </c>
    </row>
    <row r="48" spans="1:10" ht="25.5" x14ac:dyDescent="0.25">
      <c r="A48" s="257"/>
      <c r="B48" s="258"/>
      <c r="C48" s="259"/>
      <c r="D48" s="259">
        <v>451</v>
      </c>
      <c r="E48" s="220" t="s">
        <v>177</v>
      </c>
      <c r="F48" s="221">
        <f>SUM(F49:F49)</f>
        <v>6125</v>
      </c>
      <c r="G48" s="221">
        <f>SUM(G49:G49)</f>
        <v>0</v>
      </c>
      <c r="H48" s="221">
        <f>SUM(H49:H49)</f>
        <v>5000</v>
      </c>
      <c r="I48" s="221">
        <f>SUM(I49:I49)</f>
        <v>0</v>
      </c>
      <c r="J48" s="221">
        <f>SUM(J49:J49)</f>
        <v>0</v>
      </c>
    </row>
    <row r="49" spans="1:10" x14ac:dyDescent="0.25">
      <c r="A49" s="379"/>
      <c r="B49" s="380"/>
      <c r="C49" s="381"/>
      <c r="D49" s="260">
        <v>4511</v>
      </c>
      <c r="E49" s="234" t="s">
        <v>177</v>
      </c>
      <c r="F49" s="233">
        <v>6125</v>
      </c>
      <c r="G49" s="233">
        <v>0</v>
      </c>
      <c r="H49" s="233">
        <v>5000</v>
      </c>
      <c r="I49" s="233"/>
      <c r="J49" s="233"/>
    </row>
    <row r="50" spans="1:10" ht="25.5" x14ac:dyDescent="0.25">
      <c r="A50" s="257"/>
      <c r="B50" s="258"/>
      <c r="C50" s="259"/>
      <c r="D50" s="259">
        <v>424</v>
      </c>
      <c r="E50" s="220" t="s">
        <v>208</v>
      </c>
      <c r="F50" s="262">
        <f>F51</f>
        <v>0</v>
      </c>
      <c r="G50" s="262">
        <f t="shared" ref="G50:J50" si="11">G51</f>
        <v>0</v>
      </c>
      <c r="H50" s="262">
        <f t="shared" si="11"/>
        <v>0</v>
      </c>
      <c r="I50" s="262">
        <f t="shared" si="11"/>
        <v>0</v>
      </c>
      <c r="J50" s="262">
        <f t="shared" si="11"/>
        <v>0</v>
      </c>
    </row>
    <row r="51" spans="1:10" x14ac:dyDescent="0.25">
      <c r="A51" s="263"/>
      <c r="B51" s="264"/>
      <c r="C51" s="265"/>
      <c r="D51" s="265">
        <v>4241</v>
      </c>
      <c r="E51" s="38" t="s">
        <v>173</v>
      </c>
      <c r="F51" s="208">
        <v>0</v>
      </c>
      <c r="G51" s="208">
        <v>0</v>
      </c>
      <c r="H51" s="208"/>
      <c r="I51" s="319"/>
      <c r="J51" s="319"/>
    </row>
    <row r="52" spans="1:10" ht="30" x14ac:dyDescent="0.25">
      <c r="A52" s="365" t="s">
        <v>253</v>
      </c>
      <c r="B52" s="366"/>
      <c r="C52" s="367"/>
      <c r="D52" s="266"/>
      <c r="E52" s="267" t="s">
        <v>254</v>
      </c>
      <c r="F52" s="268"/>
      <c r="G52" s="268"/>
      <c r="H52" s="268"/>
      <c r="I52" s="269"/>
      <c r="J52" s="269"/>
    </row>
    <row r="53" spans="1:10" x14ac:dyDescent="0.25">
      <c r="A53" s="270">
        <v>43</v>
      </c>
      <c r="B53" s="271"/>
      <c r="C53" s="272"/>
      <c r="D53" s="272"/>
      <c r="E53" s="214"/>
      <c r="F53" s="273"/>
      <c r="G53" s="273"/>
      <c r="H53" s="273"/>
      <c r="I53" s="274"/>
      <c r="J53" s="274"/>
    </row>
    <row r="54" spans="1:10" x14ac:dyDescent="0.25">
      <c r="A54" s="275">
        <v>3</v>
      </c>
      <c r="B54" s="258"/>
      <c r="C54" s="259"/>
      <c r="D54" s="259"/>
      <c r="E54" s="220"/>
      <c r="F54" s="221">
        <f>F55</f>
        <v>5976</v>
      </c>
      <c r="G54" s="221">
        <f t="shared" ref="G54:H54" si="12">G55</f>
        <v>0</v>
      </c>
      <c r="H54" s="221">
        <f t="shared" si="12"/>
        <v>0</v>
      </c>
      <c r="I54" s="221">
        <v>0</v>
      </c>
      <c r="J54" s="221">
        <v>0</v>
      </c>
    </row>
    <row r="55" spans="1:10" x14ac:dyDescent="0.25">
      <c r="A55" s="362">
        <v>32</v>
      </c>
      <c r="B55" s="363"/>
      <c r="C55" s="364"/>
      <c r="D55" s="223"/>
      <c r="E55" s="224" t="s">
        <v>23</v>
      </c>
      <c r="F55" s="225">
        <f t="shared" ref="F55:H55" si="13">SUM(F56+F58+F60)</f>
        <v>5976</v>
      </c>
      <c r="G55" s="225">
        <f t="shared" si="13"/>
        <v>0</v>
      </c>
      <c r="H55" s="225">
        <f t="shared" si="13"/>
        <v>0</v>
      </c>
      <c r="I55" s="225">
        <v>0</v>
      </c>
      <c r="J55" s="225">
        <v>0</v>
      </c>
    </row>
    <row r="56" spans="1:10" x14ac:dyDescent="0.25">
      <c r="A56" s="373"/>
      <c r="B56" s="374"/>
      <c r="C56" s="375"/>
      <c r="D56" s="276">
        <v>323</v>
      </c>
      <c r="E56" s="276" t="s">
        <v>136</v>
      </c>
      <c r="F56" s="221">
        <f t="shared" ref="F56:H56" si="14">SUM(F57)</f>
        <v>3737</v>
      </c>
      <c r="G56" s="221">
        <f t="shared" si="14"/>
        <v>0</v>
      </c>
      <c r="H56" s="221">
        <f t="shared" si="14"/>
        <v>0</v>
      </c>
      <c r="I56" s="222"/>
      <c r="J56" s="222"/>
    </row>
    <row r="57" spans="1:10" x14ac:dyDescent="0.25">
      <c r="A57" s="376"/>
      <c r="B57" s="377"/>
      <c r="C57" s="378"/>
      <c r="D57" s="13">
        <v>3239</v>
      </c>
      <c r="E57" s="13" t="s">
        <v>145</v>
      </c>
      <c r="F57" s="208">
        <v>3737</v>
      </c>
      <c r="G57" s="208">
        <v>0</v>
      </c>
      <c r="H57" s="208">
        <v>0</v>
      </c>
      <c r="I57" s="228"/>
      <c r="J57" s="228"/>
    </row>
    <row r="58" spans="1:10" x14ac:dyDescent="0.25">
      <c r="A58" s="373"/>
      <c r="B58" s="374"/>
      <c r="C58" s="375"/>
      <c r="D58" s="276">
        <v>329</v>
      </c>
      <c r="E58" s="276" t="s">
        <v>147</v>
      </c>
      <c r="F58" s="221">
        <f t="shared" ref="F58:H58" si="15">SUM(F59)</f>
        <v>2239</v>
      </c>
      <c r="G58" s="221">
        <f t="shared" si="15"/>
        <v>0</v>
      </c>
      <c r="H58" s="221">
        <f t="shared" si="15"/>
        <v>0</v>
      </c>
      <c r="I58" s="222"/>
      <c r="J58" s="222"/>
    </row>
    <row r="59" spans="1:10" x14ac:dyDescent="0.25">
      <c r="A59" s="376"/>
      <c r="B59" s="377"/>
      <c r="C59" s="378"/>
      <c r="D59" s="13">
        <v>3299</v>
      </c>
      <c r="E59" s="13" t="s">
        <v>147</v>
      </c>
      <c r="F59" s="208">
        <v>2239</v>
      </c>
      <c r="G59" s="208">
        <v>0</v>
      </c>
      <c r="H59" s="208">
        <v>0</v>
      </c>
      <c r="I59" s="228"/>
      <c r="J59" s="228"/>
    </row>
    <row r="60" spans="1:10" ht="60" x14ac:dyDescent="0.25">
      <c r="A60" s="365" t="s">
        <v>209</v>
      </c>
      <c r="B60" s="366"/>
      <c r="C60" s="367"/>
      <c r="D60" s="266"/>
      <c r="E60" s="267" t="s">
        <v>210</v>
      </c>
      <c r="F60" s="268"/>
      <c r="G60" s="268"/>
      <c r="H60" s="268"/>
      <c r="I60" s="269"/>
      <c r="J60" s="269"/>
    </row>
    <row r="61" spans="1:10" x14ac:dyDescent="0.25">
      <c r="A61" s="270">
        <v>11</v>
      </c>
      <c r="B61" s="271"/>
      <c r="C61" s="272"/>
      <c r="D61" s="272"/>
      <c r="E61" s="214" t="s">
        <v>110</v>
      </c>
      <c r="F61" s="273"/>
      <c r="G61" s="273"/>
      <c r="H61" s="273"/>
      <c r="I61" s="274"/>
      <c r="J61" s="274"/>
    </row>
    <row r="62" spans="1:10" x14ac:dyDescent="0.25">
      <c r="A62" s="275">
        <v>3</v>
      </c>
      <c r="B62" s="258"/>
      <c r="C62" s="259"/>
      <c r="D62" s="259"/>
      <c r="E62" s="220"/>
      <c r="F62" s="221">
        <f>SUM(F63+F69)</f>
        <v>1456</v>
      </c>
      <c r="G62" s="221">
        <f>SUM(G63+G69)</f>
        <v>953</v>
      </c>
      <c r="H62" s="221">
        <f>SUM(H63+H69)</f>
        <v>0</v>
      </c>
      <c r="I62" s="221">
        <v>0</v>
      </c>
      <c r="J62" s="221">
        <v>0</v>
      </c>
    </row>
    <row r="63" spans="1:10" x14ac:dyDescent="0.25">
      <c r="A63" s="362">
        <v>31</v>
      </c>
      <c r="B63" s="363"/>
      <c r="C63" s="364"/>
      <c r="D63" s="223"/>
      <c r="E63" s="224" t="s">
        <v>11</v>
      </c>
      <c r="F63" s="225">
        <f>SUM(F64+F67)</f>
        <v>1456</v>
      </c>
      <c r="G63" s="225">
        <f>SUM(G64+G67)</f>
        <v>953</v>
      </c>
      <c r="H63" s="225">
        <f>SUM(H64+H67)</f>
        <v>0</v>
      </c>
      <c r="I63" s="225">
        <v>0</v>
      </c>
      <c r="J63" s="225">
        <v>0</v>
      </c>
    </row>
    <row r="64" spans="1:10" x14ac:dyDescent="0.25">
      <c r="A64" s="373"/>
      <c r="B64" s="374"/>
      <c r="C64" s="375"/>
      <c r="D64" s="276">
        <v>311</v>
      </c>
      <c r="E64" s="276" t="s">
        <v>211</v>
      </c>
      <c r="F64" s="221">
        <f>SUM(F65:F66)</f>
        <v>1355</v>
      </c>
      <c r="G64" s="221">
        <f>SUM(G65:G66)</f>
        <v>827</v>
      </c>
      <c r="H64" s="221">
        <f t="shared" ref="H64" si="16">SUM(H65)</f>
        <v>0</v>
      </c>
      <c r="I64" s="222"/>
      <c r="J64" s="222"/>
    </row>
    <row r="65" spans="1:10" x14ac:dyDescent="0.25">
      <c r="A65" s="376"/>
      <c r="B65" s="377"/>
      <c r="C65" s="378"/>
      <c r="D65" s="13">
        <v>3111</v>
      </c>
      <c r="E65" s="13" t="s">
        <v>115</v>
      </c>
      <c r="F65" s="208">
        <v>607</v>
      </c>
      <c r="G65" s="208">
        <v>767</v>
      </c>
      <c r="H65" s="208">
        <v>0</v>
      </c>
      <c r="I65" s="228"/>
      <c r="J65" s="228"/>
    </row>
    <row r="66" spans="1:10" x14ac:dyDescent="0.25">
      <c r="A66" s="376"/>
      <c r="B66" s="377"/>
      <c r="C66" s="378"/>
      <c r="D66" s="13">
        <v>3121</v>
      </c>
      <c r="E66" s="13" t="s">
        <v>117</v>
      </c>
      <c r="F66" s="208">
        <v>748</v>
      </c>
      <c r="G66" s="208">
        <v>60</v>
      </c>
      <c r="H66" s="208">
        <v>0</v>
      </c>
      <c r="I66" s="228"/>
      <c r="J66" s="228"/>
    </row>
    <row r="67" spans="1:10" x14ac:dyDescent="0.25">
      <c r="A67" s="373"/>
      <c r="B67" s="374"/>
      <c r="C67" s="375"/>
      <c r="D67" s="276">
        <v>313</v>
      </c>
      <c r="E67" s="276" t="s">
        <v>118</v>
      </c>
      <c r="F67" s="221">
        <f t="shared" ref="F67" si="17">SUM(F68)</f>
        <v>101</v>
      </c>
      <c r="G67" s="221">
        <f>SUM(G68)</f>
        <v>126</v>
      </c>
      <c r="H67" s="221">
        <f t="shared" ref="H67" si="18">SUM(H68)</f>
        <v>0</v>
      </c>
      <c r="I67" s="222"/>
      <c r="J67" s="222"/>
    </row>
    <row r="68" spans="1:10" x14ac:dyDescent="0.25">
      <c r="A68" s="376"/>
      <c r="B68" s="377"/>
      <c r="C68" s="378"/>
      <c r="D68" s="13">
        <v>3132</v>
      </c>
      <c r="E68" s="13" t="s">
        <v>212</v>
      </c>
      <c r="F68" s="208">
        <v>101</v>
      </c>
      <c r="G68" s="208">
        <v>126</v>
      </c>
      <c r="H68" s="208">
        <v>0</v>
      </c>
      <c r="I68" s="228"/>
      <c r="J68" s="228"/>
    </row>
    <row r="69" spans="1:10" x14ac:dyDescent="0.25">
      <c r="A69" s="362">
        <v>32</v>
      </c>
      <c r="B69" s="363"/>
      <c r="C69" s="364"/>
      <c r="D69" s="223"/>
      <c r="E69" s="224" t="s">
        <v>23</v>
      </c>
      <c r="F69" s="225">
        <f t="shared" ref="F69" si="19">SUM(F70)</f>
        <v>0</v>
      </c>
      <c r="G69" s="225">
        <f>SUM(G70)</f>
        <v>0</v>
      </c>
      <c r="H69" s="225">
        <f t="shared" ref="H69" si="20">SUM(H70)</f>
        <v>0</v>
      </c>
      <c r="I69" s="226"/>
      <c r="J69" s="226"/>
    </row>
    <row r="70" spans="1:10" x14ac:dyDescent="0.25">
      <c r="A70" s="373"/>
      <c r="B70" s="374"/>
      <c r="C70" s="375"/>
      <c r="D70" s="276">
        <v>321</v>
      </c>
      <c r="E70" s="276" t="s">
        <v>127</v>
      </c>
      <c r="F70" s="221">
        <f>SUM(F72:F72)</f>
        <v>0</v>
      </c>
      <c r="G70" s="221">
        <f>SUM(G72:G72)</f>
        <v>0</v>
      </c>
      <c r="H70" s="221">
        <f t="shared" ref="H70" si="21">SUM(H72:H72)</f>
        <v>0</v>
      </c>
      <c r="I70" s="222"/>
      <c r="J70" s="222"/>
    </row>
    <row r="71" spans="1:10" x14ac:dyDescent="0.25">
      <c r="A71" s="238"/>
      <c r="B71" s="239"/>
      <c r="C71" s="240"/>
      <c r="D71" s="13">
        <v>3211</v>
      </c>
      <c r="E71" s="13" t="s">
        <v>142</v>
      </c>
      <c r="F71" s="208">
        <v>0</v>
      </c>
      <c r="G71" s="208">
        <v>0</v>
      </c>
      <c r="H71" s="208">
        <v>0</v>
      </c>
      <c r="I71" s="228"/>
      <c r="J71" s="228"/>
    </row>
    <row r="72" spans="1:10" x14ac:dyDescent="0.25">
      <c r="A72" s="376"/>
      <c r="B72" s="377"/>
      <c r="C72" s="378"/>
      <c r="D72" s="13">
        <v>3212</v>
      </c>
      <c r="E72" s="13" t="s">
        <v>213</v>
      </c>
      <c r="F72" s="208">
        <v>0</v>
      </c>
      <c r="G72" s="208">
        <v>0</v>
      </c>
      <c r="H72" s="208">
        <v>0</v>
      </c>
      <c r="I72" s="228"/>
      <c r="J72" s="228"/>
    </row>
    <row r="73" spans="1:10" x14ac:dyDescent="0.25">
      <c r="A73" s="277">
        <v>51</v>
      </c>
      <c r="B73" s="278"/>
      <c r="C73" s="279"/>
      <c r="D73" s="279"/>
      <c r="E73" s="280" t="s">
        <v>88</v>
      </c>
      <c r="F73" s="273"/>
      <c r="G73" s="273"/>
      <c r="H73" s="273"/>
      <c r="I73" s="274"/>
      <c r="J73" s="274"/>
    </row>
    <row r="74" spans="1:10" x14ac:dyDescent="0.25">
      <c r="A74" s="275">
        <v>3</v>
      </c>
      <c r="B74" s="258"/>
      <c r="C74" s="259"/>
      <c r="D74" s="259"/>
      <c r="E74" s="220"/>
      <c r="F74" s="221">
        <f t="shared" ref="F74" si="22">SUM(F75+F82)</f>
        <v>6825</v>
      </c>
      <c r="G74" s="221">
        <f>SUM(G75+G82)</f>
        <v>8581</v>
      </c>
      <c r="H74" s="221">
        <f t="shared" ref="H74:J74" si="23">SUM(H75+H82)</f>
        <v>0</v>
      </c>
      <c r="I74" s="221">
        <v>0</v>
      </c>
      <c r="J74" s="221">
        <f t="shared" si="23"/>
        <v>0</v>
      </c>
    </row>
    <row r="75" spans="1:10" x14ac:dyDescent="0.25">
      <c r="A75" s="362">
        <v>31</v>
      </c>
      <c r="B75" s="363"/>
      <c r="C75" s="364"/>
      <c r="D75" s="223"/>
      <c r="E75" s="224" t="s">
        <v>11</v>
      </c>
      <c r="F75" s="225">
        <f>SUM(F76+F78+F80)</f>
        <v>6825</v>
      </c>
      <c r="G75" s="225">
        <f>SUM(G76+G78+G80)</f>
        <v>8581</v>
      </c>
      <c r="H75" s="225">
        <f t="shared" ref="H75" si="24">SUM(H76+H78+H80)</f>
        <v>0</v>
      </c>
      <c r="I75" s="225">
        <v>0</v>
      </c>
      <c r="J75" s="225">
        <v>0</v>
      </c>
    </row>
    <row r="76" spans="1:10" x14ac:dyDescent="0.25">
      <c r="A76" s="373"/>
      <c r="B76" s="374"/>
      <c r="C76" s="375"/>
      <c r="D76" s="276">
        <v>311</v>
      </c>
      <c r="E76" s="276" t="s">
        <v>211</v>
      </c>
      <c r="F76" s="221">
        <f t="shared" ref="F76" si="25">SUM(F77)</f>
        <v>5472</v>
      </c>
      <c r="G76" s="221">
        <f>SUM(G77)</f>
        <v>6902</v>
      </c>
      <c r="H76" s="221">
        <f t="shared" ref="H76" si="26">SUM(H77)</f>
        <v>0</v>
      </c>
      <c r="I76" s="222"/>
      <c r="J76" s="222"/>
    </row>
    <row r="77" spans="1:10" x14ac:dyDescent="0.25">
      <c r="A77" s="376"/>
      <c r="B77" s="377"/>
      <c r="C77" s="378"/>
      <c r="D77" s="13">
        <v>3111</v>
      </c>
      <c r="E77" s="13" t="s">
        <v>115</v>
      </c>
      <c r="F77" s="208">
        <v>5472</v>
      </c>
      <c r="G77" s="208">
        <v>6902</v>
      </c>
      <c r="H77" s="208">
        <v>0</v>
      </c>
      <c r="I77" s="228"/>
      <c r="J77" s="228"/>
    </row>
    <row r="78" spans="1:10" x14ac:dyDescent="0.25">
      <c r="A78" s="373"/>
      <c r="B78" s="374"/>
      <c r="C78" s="375"/>
      <c r="D78" s="276">
        <v>312</v>
      </c>
      <c r="E78" s="276" t="s">
        <v>117</v>
      </c>
      <c r="F78" s="221">
        <f t="shared" ref="F78" si="27">SUM(F79)</f>
        <v>450</v>
      </c>
      <c r="G78" s="221">
        <f>SUM(G79)</f>
        <v>540</v>
      </c>
      <c r="H78" s="221">
        <f t="shared" ref="H78" si="28">SUM(H79)</f>
        <v>0</v>
      </c>
      <c r="I78" s="222"/>
      <c r="J78" s="222"/>
    </row>
    <row r="79" spans="1:10" x14ac:dyDescent="0.25">
      <c r="A79" s="376"/>
      <c r="B79" s="377"/>
      <c r="C79" s="378"/>
      <c r="D79" s="13">
        <v>3121</v>
      </c>
      <c r="E79" s="13" t="s">
        <v>117</v>
      </c>
      <c r="F79" s="208">
        <v>450</v>
      </c>
      <c r="G79" s="208">
        <v>540</v>
      </c>
      <c r="H79" s="208">
        <v>0</v>
      </c>
      <c r="I79" s="228"/>
      <c r="J79" s="228"/>
    </row>
    <row r="80" spans="1:10" x14ac:dyDescent="0.25">
      <c r="A80" s="373"/>
      <c r="B80" s="374"/>
      <c r="C80" s="375"/>
      <c r="D80" s="276">
        <v>313</v>
      </c>
      <c r="E80" s="276" t="s">
        <v>118</v>
      </c>
      <c r="F80" s="221">
        <v>903</v>
      </c>
      <c r="G80" s="221">
        <f>SUM(G81)</f>
        <v>1139</v>
      </c>
      <c r="H80" s="221">
        <f t="shared" ref="H80" si="29">SUM(H81)</f>
        <v>0</v>
      </c>
      <c r="I80" s="222"/>
      <c r="J80" s="222"/>
    </row>
    <row r="81" spans="1:10" x14ac:dyDescent="0.25">
      <c r="A81" s="376"/>
      <c r="B81" s="377"/>
      <c r="C81" s="378"/>
      <c r="D81" s="13">
        <v>3132</v>
      </c>
      <c r="E81" s="13" t="s">
        <v>212</v>
      </c>
      <c r="F81" s="208">
        <v>903</v>
      </c>
      <c r="G81" s="208">
        <v>1139</v>
      </c>
      <c r="H81" s="208">
        <v>0</v>
      </c>
      <c r="I81" s="228"/>
      <c r="J81" s="228"/>
    </row>
    <row r="82" spans="1:10" x14ac:dyDescent="0.25">
      <c r="A82" s="362">
        <v>32</v>
      </c>
      <c r="B82" s="363"/>
      <c r="C82" s="364"/>
      <c r="D82" s="223"/>
      <c r="E82" s="224" t="s">
        <v>23</v>
      </c>
      <c r="F82" s="225">
        <f t="shared" ref="F82" si="30">SUM(F83)</f>
        <v>0</v>
      </c>
      <c r="G82" s="225">
        <f>SUM(G83)</f>
        <v>0</v>
      </c>
      <c r="H82" s="225">
        <f t="shared" ref="H82" si="31">SUM(H83)</f>
        <v>0</v>
      </c>
      <c r="I82" s="226"/>
      <c r="J82" s="226"/>
    </row>
    <row r="83" spans="1:10" x14ac:dyDescent="0.25">
      <c r="A83" s="373"/>
      <c r="B83" s="374"/>
      <c r="C83" s="375"/>
      <c r="D83" s="276">
        <v>321</v>
      </c>
      <c r="E83" s="276" t="s">
        <v>127</v>
      </c>
      <c r="F83" s="221">
        <f>SUM(F85:F85)</f>
        <v>0</v>
      </c>
      <c r="G83" s="221">
        <f>SUM(G85:G85)</f>
        <v>0</v>
      </c>
      <c r="H83" s="221">
        <f t="shared" ref="H83" si="32">SUM(H85:H85)</f>
        <v>0</v>
      </c>
      <c r="I83" s="222"/>
      <c r="J83" s="222"/>
    </row>
    <row r="84" spans="1:10" x14ac:dyDescent="0.25">
      <c r="A84" s="238"/>
      <c r="B84" s="239"/>
      <c r="C84" s="240"/>
      <c r="D84" s="13">
        <v>3211</v>
      </c>
      <c r="E84" s="13" t="s">
        <v>142</v>
      </c>
      <c r="F84" s="208">
        <v>0</v>
      </c>
      <c r="G84" s="208">
        <v>0</v>
      </c>
      <c r="H84" s="208">
        <v>0</v>
      </c>
      <c r="I84" s="228"/>
      <c r="J84" s="228"/>
    </row>
    <row r="85" spans="1:10" x14ac:dyDescent="0.25">
      <c r="A85" s="376"/>
      <c r="B85" s="377"/>
      <c r="C85" s="378"/>
      <c r="D85" s="13">
        <v>3212</v>
      </c>
      <c r="E85" s="13" t="s">
        <v>213</v>
      </c>
      <c r="F85" s="208">
        <v>0</v>
      </c>
      <c r="G85" s="208">
        <v>0</v>
      </c>
      <c r="H85" s="208">
        <v>0</v>
      </c>
      <c r="I85" s="228"/>
      <c r="J85" s="228"/>
    </row>
    <row r="86" spans="1:10" x14ac:dyDescent="0.25">
      <c r="A86" s="365" t="s">
        <v>214</v>
      </c>
      <c r="B86" s="366"/>
      <c r="C86" s="367"/>
      <c r="D86" s="266"/>
      <c r="E86" s="267" t="s">
        <v>215</v>
      </c>
      <c r="F86" s="268"/>
      <c r="G86" s="268"/>
      <c r="H86" s="268"/>
      <c r="I86" s="269"/>
      <c r="J86" s="269"/>
    </row>
    <row r="87" spans="1:10" x14ac:dyDescent="0.25">
      <c r="A87" s="394">
        <v>11</v>
      </c>
      <c r="B87" s="395"/>
      <c r="C87" s="396"/>
      <c r="D87" s="280"/>
      <c r="E87" s="280" t="s">
        <v>110</v>
      </c>
      <c r="F87" s="273"/>
      <c r="G87" s="273"/>
      <c r="H87" s="215"/>
      <c r="I87" s="274"/>
      <c r="J87" s="274"/>
    </row>
    <row r="88" spans="1:10" x14ac:dyDescent="0.25">
      <c r="A88" s="397">
        <v>3</v>
      </c>
      <c r="B88" s="398"/>
      <c r="C88" s="399"/>
      <c r="D88" s="220"/>
      <c r="E88" s="220" t="s">
        <v>10</v>
      </c>
      <c r="F88" s="221">
        <f>F89</f>
        <v>956</v>
      </c>
      <c r="G88" s="221">
        <f t="shared" ref="G88:H89" si="33">G89</f>
        <v>0</v>
      </c>
      <c r="H88" s="221">
        <f t="shared" si="33"/>
        <v>0</v>
      </c>
      <c r="I88" s="221">
        <v>0</v>
      </c>
      <c r="J88" s="221">
        <v>0</v>
      </c>
    </row>
    <row r="89" spans="1:10" x14ac:dyDescent="0.25">
      <c r="A89" s="362">
        <v>31</v>
      </c>
      <c r="B89" s="363"/>
      <c r="C89" s="364"/>
      <c r="D89" s="223"/>
      <c r="E89" s="224" t="s">
        <v>11</v>
      </c>
      <c r="F89" s="225">
        <f>F90</f>
        <v>956</v>
      </c>
      <c r="G89" s="225">
        <f t="shared" si="33"/>
        <v>0</v>
      </c>
      <c r="H89" s="225">
        <f t="shared" si="33"/>
        <v>0</v>
      </c>
      <c r="I89" s="225">
        <v>0</v>
      </c>
      <c r="J89" s="225">
        <v>0</v>
      </c>
    </row>
    <row r="90" spans="1:10" x14ac:dyDescent="0.25">
      <c r="A90" s="373"/>
      <c r="B90" s="374"/>
      <c r="C90" s="375"/>
      <c r="D90" s="276">
        <v>311</v>
      </c>
      <c r="E90" s="276" t="s">
        <v>216</v>
      </c>
      <c r="F90" s="221">
        <f t="shared" ref="F90" si="34">SUM(F91)</f>
        <v>956</v>
      </c>
      <c r="G90" s="221">
        <f>SUM(G91)</f>
        <v>0</v>
      </c>
      <c r="H90" s="221">
        <f t="shared" ref="H90" si="35">SUM(H91)</f>
        <v>0</v>
      </c>
      <c r="I90" s="222"/>
      <c r="J90" s="222"/>
    </row>
    <row r="91" spans="1:10" x14ac:dyDescent="0.25">
      <c r="A91" s="376"/>
      <c r="B91" s="377"/>
      <c r="C91" s="378"/>
      <c r="D91" s="13">
        <v>3113</v>
      </c>
      <c r="E91" s="13" t="s">
        <v>217</v>
      </c>
      <c r="F91" s="208">
        <v>956</v>
      </c>
      <c r="G91" s="208">
        <v>0</v>
      </c>
      <c r="H91" s="208">
        <v>0</v>
      </c>
      <c r="I91" s="228"/>
      <c r="J91" s="228"/>
    </row>
    <row r="92" spans="1:10" x14ac:dyDescent="0.25">
      <c r="A92" s="365" t="s">
        <v>218</v>
      </c>
      <c r="B92" s="366"/>
      <c r="C92" s="367"/>
      <c r="D92" s="266"/>
      <c r="E92" s="267" t="s">
        <v>219</v>
      </c>
      <c r="F92" s="268"/>
      <c r="G92" s="268"/>
      <c r="H92" s="268"/>
      <c r="I92" s="269"/>
      <c r="J92" s="269"/>
    </row>
    <row r="93" spans="1:10" x14ac:dyDescent="0.25">
      <c r="A93" s="394">
        <v>52</v>
      </c>
      <c r="B93" s="395"/>
      <c r="C93" s="396"/>
      <c r="D93" s="280"/>
      <c r="E93" s="280" t="s">
        <v>220</v>
      </c>
      <c r="F93" s="273"/>
      <c r="G93" s="273"/>
      <c r="H93" s="273"/>
      <c r="I93" s="274"/>
      <c r="J93" s="274"/>
    </row>
    <row r="94" spans="1:10" x14ac:dyDescent="0.25">
      <c r="A94" s="397">
        <v>3</v>
      </c>
      <c r="B94" s="398"/>
      <c r="C94" s="399"/>
      <c r="D94" s="220"/>
      <c r="E94" s="220" t="s">
        <v>10</v>
      </c>
      <c r="F94" s="221">
        <f>F95</f>
        <v>0</v>
      </c>
      <c r="G94" s="221">
        <f t="shared" ref="G94:J95" si="36">G95</f>
        <v>0</v>
      </c>
      <c r="H94" s="221">
        <f t="shared" si="36"/>
        <v>0</v>
      </c>
      <c r="I94" s="221">
        <v>0</v>
      </c>
      <c r="J94" s="221">
        <f t="shared" si="36"/>
        <v>0</v>
      </c>
    </row>
    <row r="95" spans="1:10" x14ac:dyDescent="0.25">
      <c r="A95" s="362">
        <v>38</v>
      </c>
      <c r="B95" s="363"/>
      <c r="C95" s="364"/>
      <c r="D95" s="223"/>
      <c r="E95" s="224" t="s">
        <v>166</v>
      </c>
      <c r="F95" s="225">
        <f>F96</f>
        <v>0</v>
      </c>
      <c r="G95" s="225">
        <f t="shared" si="36"/>
        <v>0</v>
      </c>
      <c r="H95" s="225">
        <f>H96</f>
        <v>0</v>
      </c>
      <c r="I95" s="225">
        <v>0</v>
      </c>
      <c r="J95" s="225">
        <v>0</v>
      </c>
    </row>
    <row r="96" spans="1:10" x14ac:dyDescent="0.25">
      <c r="A96" s="373"/>
      <c r="B96" s="374"/>
      <c r="C96" s="375"/>
      <c r="D96" s="276">
        <v>381</v>
      </c>
      <c r="E96" s="276" t="s">
        <v>105</v>
      </c>
      <c r="F96" s="221">
        <f t="shared" ref="F96" si="37">SUM(F97)</f>
        <v>0</v>
      </c>
      <c r="G96" s="221">
        <f>SUM(G97)</f>
        <v>0</v>
      </c>
      <c r="H96" s="221">
        <f t="shared" ref="H96" si="38">SUM(H97)</f>
        <v>0</v>
      </c>
      <c r="I96" s="222"/>
      <c r="J96" s="222"/>
    </row>
    <row r="97" spans="1:10" x14ac:dyDescent="0.25">
      <c r="A97" s="376"/>
      <c r="B97" s="377"/>
      <c r="C97" s="378"/>
      <c r="D97" s="13">
        <v>3812</v>
      </c>
      <c r="E97" s="13" t="s">
        <v>167</v>
      </c>
      <c r="F97" s="208">
        <v>0</v>
      </c>
      <c r="G97" s="208">
        <v>0</v>
      </c>
      <c r="H97" s="208">
        <v>0</v>
      </c>
      <c r="I97" s="228"/>
      <c r="J97" s="228"/>
    </row>
    <row r="98" spans="1:10" x14ac:dyDescent="0.25">
      <c r="A98" s="365" t="s">
        <v>221</v>
      </c>
      <c r="B98" s="366"/>
      <c r="C98" s="367"/>
      <c r="D98" s="266"/>
      <c r="E98" s="267" t="s">
        <v>222</v>
      </c>
      <c r="F98" s="268"/>
      <c r="G98" s="211"/>
      <c r="H98" s="211"/>
      <c r="I98" s="269"/>
      <c r="J98" s="269"/>
    </row>
    <row r="99" spans="1:10" x14ac:dyDescent="0.25">
      <c r="A99" s="394">
        <v>51</v>
      </c>
      <c r="B99" s="395"/>
      <c r="C99" s="396"/>
      <c r="D99" s="280"/>
      <c r="E99" s="280" t="s">
        <v>88</v>
      </c>
      <c r="F99" s="273"/>
      <c r="G99" s="273"/>
      <c r="H99" s="273"/>
      <c r="I99" s="274"/>
      <c r="J99" s="274"/>
    </row>
    <row r="100" spans="1:10" x14ac:dyDescent="0.25">
      <c r="A100" s="397">
        <v>3</v>
      </c>
      <c r="B100" s="398"/>
      <c r="C100" s="399"/>
      <c r="D100" s="220"/>
      <c r="E100" s="220" t="s">
        <v>10</v>
      </c>
      <c r="F100" s="221">
        <f>F101</f>
        <v>0</v>
      </c>
      <c r="G100" s="221">
        <f t="shared" ref="G100:H101" si="39">G101</f>
        <v>0</v>
      </c>
      <c r="H100" s="221">
        <f t="shared" si="39"/>
        <v>0</v>
      </c>
      <c r="I100" s="221">
        <v>0</v>
      </c>
      <c r="J100" s="221">
        <v>0</v>
      </c>
    </row>
    <row r="101" spans="1:10" x14ac:dyDescent="0.25">
      <c r="A101" s="362">
        <v>32</v>
      </c>
      <c r="B101" s="363"/>
      <c r="C101" s="364"/>
      <c r="D101" s="223"/>
      <c r="E101" s="224" t="s">
        <v>23</v>
      </c>
      <c r="F101" s="225">
        <f>F102</f>
        <v>0</v>
      </c>
      <c r="G101" s="225">
        <f t="shared" si="39"/>
        <v>0</v>
      </c>
      <c r="H101" s="225">
        <f t="shared" si="39"/>
        <v>0</v>
      </c>
      <c r="I101" s="225">
        <v>0</v>
      </c>
      <c r="J101" s="225">
        <v>0</v>
      </c>
    </row>
    <row r="102" spans="1:10" x14ac:dyDescent="0.25">
      <c r="A102" s="373"/>
      <c r="B102" s="374"/>
      <c r="C102" s="375"/>
      <c r="D102" s="276">
        <v>322</v>
      </c>
      <c r="E102" s="276" t="s">
        <v>129</v>
      </c>
      <c r="F102" s="221">
        <f t="shared" ref="F102" si="40">SUM(F103)</f>
        <v>0</v>
      </c>
      <c r="G102" s="221">
        <f>SUM(G103)</f>
        <v>0</v>
      </c>
      <c r="H102" s="221">
        <f t="shared" ref="H102" si="41">SUM(H103)</f>
        <v>0</v>
      </c>
      <c r="I102" s="221"/>
      <c r="J102" s="221"/>
    </row>
    <row r="103" spans="1:10" x14ac:dyDescent="0.25">
      <c r="A103" s="376"/>
      <c r="B103" s="377"/>
      <c r="C103" s="378"/>
      <c r="D103" s="13">
        <v>3222</v>
      </c>
      <c r="E103" s="13" t="s">
        <v>130</v>
      </c>
      <c r="F103" s="208">
        <v>0</v>
      </c>
      <c r="G103" s="208">
        <v>0</v>
      </c>
      <c r="H103" s="208"/>
      <c r="I103" s="208"/>
      <c r="J103" s="208"/>
    </row>
    <row r="104" spans="1:10" x14ac:dyDescent="0.25">
      <c r="A104" s="391" t="s">
        <v>223</v>
      </c>
      <c r="B104" s="392"/>
      <c r="C104" s="393"/>
      <c r="D104" s="281"/>
      <c r="E104" s="282" t="s">
        <v>224</v>
      </c>
      <c r="F104" s="268"/>
      <c r="G104" s="268"/>
      <c r="H104" s="268"/>
      <c r="I104" s="268"/>
      <c r="J104" s="268"/>
    </row>
    <row r="105" spans="1:10" x14ac:dyDescent="0.25">
      <c r="A105" s="270">
        <v>51</v>
      </c>
      <c r="B105" s="271"/>
      <c r="C105" s="272"/>
      <c r="D105" s="272"/>
      <c r="E105" s="214" t="s">
        <v>88</v>
      </c>
      <c r="F105" s="273"/>
      <c r="G105" s="273"/>
      <c r="H105" s="273"/>
      <c r="I105" s="274"/>
      <c r="J105" s="274"/>
    </row>
    <row r="106" spans="1:10" x14ac:dyDescent="0.25">
      <c r="A106" s="275">
        <v>3</v>
      </c>
      <c r="B106" s="258"/>
      <c r="C106" s="259"/>
      <c r="D106" s="259"/>
      <c r="E106" s="220"/>
      <c r="F106" s="221">
        <f t="shared" ref="F106:H106" si="42">SUM(F107:F107)</f>
        <v>426</v>
      </c>
      <c r="G106" s="221">
        <f t="shared" si="42"/>
        <v>0</v>
      </c>
      <c r="H106" s="221">
        <f t="shared" si="42"/>
        <v>0</v>
      </c>
      <c r="I106" s="221">
        <f>SUM(I107)</f>
        <v>0</v>
      </c>
      <c r="J106" s="221">
        <f>SUM(J107)</f>
        <v>0</v>
      </c>
    </row>
    <row r="107" spans="1:10" x14ac:dyDescent="0.25">
      <c r="A107" s="362">
        <v>32</v>
      </c>
      <c r="B107" s="363"/>
      <c r="C107" s="364"/>
      <c r="D107" s="223"/>
      <c r="E107" s="224" t="s">
        <v>23</v>
      </c>
      <c r="F107" s="225">
        <f>SUM(F108)</f>
        <v>426</v>
      </c>
      <c r="G107" s="225">
        <f t="shared" ref="G107:H107" si="43">SUM(G108)</f>
        <v>0</v>
      </c>
      <c r="H107" s="225">
        <f t="shared" si="43"/>
        <v>0</v>
      </c>
      <c r="I107" s="225">
        <v>0</v>
      </c>
      <c r="J107" s="225">
        <v>0</v>
      </c>
    </row>
    <row r="108" spans="1:10" x14ac:dyDescent="0.25">
      <c r="A108" s="388"/>
      <c r="B108" s="389"/>
      <c r="C108" s="390"/>
      <c r="D108" s="229">
        <v>322</v>
      </c>
      <c r="E108" s="230" t="s">
        <v>129</v>
      </c>
      <c r="F108" s="231">
        <f>F109</f>
        <v>426</v>
      </c>
      <c r="G108" s="231">
        <f t="shared" ref="G108:H108" si="44">G109</f>
        <v>0</v>
      </c>
      <c r="H108" s="231">
        <f t="shared" si="44"/>
        <v>0</v>
      </c>
      <c r="I108" s="231"/>
      <c r="J108" s="231"/>
    </row>
    <row r="109" spans="1:10" x14ac:dyDescent="0.25">
      <c r="A109" s="283"/>
      <c r="B109" s="284"/>
      <c r="C109" s="285"/>
      <c r="D109" s="286">
        <v>3222</v>
      </c>
      <c r="E109" s="287" t="s">
        <v>130</v>
      </c>
      <c r="F109" s="288">
        <v>426</v>
      </c>
      <c r="G109" s="288">
        <v>0</v>
      </c>
      <c r="H109" s="288">
        <v>0</v>
      </c>
      <c r="I109" s="288"/>
      <c r="J109" s="288"/>
    </row>
    <row r="110" spans="1:10" ht="45" x14ac:dyDescent="0.25">
      <c r="A110" s="365" t="s">
        <v>225</v>
      </c>
      <c r="B110" s="366"/>
      <c r="C110" s="367"/>
      <c r="D110" s="266"/>
      <c r="E110" s="289" t="s">
        <v>226</v>
      </c>
      <c r="F110" s="268"/>
      <c r="G110" s="268"/>
      <c r="H110" s="268"/>
      <c r="I110" s="269"/>
      <c r="J110" s="269"/>
    </row>
    <row r="111" spans="1:10" x14ac:dyDescent="0.25">
      <c r="A111" s="270">
        <v>31</v>
      </c>
      <c r="B111" s="271"/>
      <c r="C111" s="272"/>
      <c r="D111" s="272"/>
      <c r="E111" s="214" t="s">
        <v>96</v>
      </c>
      <c r="F111" s="273"/>
      <c r="G111" s="273"/>
      <c r="H111" s="273"/>
      <c r="I111" s="274"/>
      <c r="J111" s="274"/>
    </row>
    <row r="112" spans="1:10" x14ac:dyDescent="0.25">
      <c r="A112" s="275">
        <v>3</v>
      </c>
      <c r="B112" s="258"/>
      <c r="C112" s="259"/>
      <c r="D112" s="259"/>
      <c r="E112" s="220"/>
      <c r="F112" s="221">
        <f>SUM(F113,F123)</f>
        <v>1576</v>
      </c>
      <c r="G112" s="221">
        <f>SUM(G113:G113)</f>
        <v>2124</v>
      </c>
      <c r="H112" s="221">
        <f>SUM(H113,H123)</f>
        <v>1605</v>
      </c>
      <c r="I112" s="221">
        <v>2005</v>
      </c>
      <c r="J112" s="221">
        <v>2005</v>
      </c>
    </row>
    <row r="113" spans="1:10" x14ac:dyDescent="0.25">
      <c r="A113" s="362">
        <v>32</v>
      </c>
      <c r="B113" s="363"/>
      <c r="C113" s="364"/>
      <c r="D113" s="223"/>
      <c r="E113" s="224" t="s">
        <v>23</v>
      </c>
      <c r="F113" s="225">
        <f t="shared" ref="F113:H113" si="45">SUM(F114,F118)</f>
        <v>1576</v>
      </c>
      <c r="G113" s="225">
        <f t="shared" si="45"/>
        <v>2124</v>
      </c>
      <c r="H113" s="225">
        <f t="shared" si="45"/>
        <v>1605</v>
      </c>
      <c r="I113" s="225">
        <v>2005</v>
      </c>
      <c r="J113" s="225">
        <v>2005</v>
      </c>
    </row>
    <row r="114" spans="1:10" x14ac:dyDescent="0.25">
      <c r="A114" s="257"/>
      <c r="B114" s="258"/>
      <c r="C114" s="259"/>
      <c r="D114" s="259">
        <v>322</v>
      </c>
      <c r="E114" s="220" t="s">
        <v>129</v>
      </c>
      <c r="F114" s="221">
        <f t="shared" ref="F114:H114" si="46">SUM(F115:F117)</f>
        <v>1576</v>
      </c>
      <c r="G114" s="221">
        <f t="shared" si="46"/>
        <v>2124</v>
      </c>
      <c r="H114" s="221">
        <f t="shared" si="46"/>
        <v>1605</v>
      </c>
      <c r="I114" s="221"/>
      <c r="J114" s="221"/>
    </row>
    <row r="115" spans="1:10" ht="25.5" x14ac:dyDescent="0.25">
      <c r="A115" s="263"/>
      <c r="B115" s="264"/>
      <c r="C115" s="265"/>
      <c r="D115" s="265">
        <v>3221</v>
      </c>
      <c r="E115" s="38" t="s">
        <v>227</v>
      </c>
      <c r="F115" s="208">
        <v>1404</v>
      </c>
      <c r="G115" s="208">
        <v>0</v>
      </c>
      <c r="H115" s="208">
        <v>0</v>
      </c>
      <c r="I115" s="208"/>
      <c r="J115" s="208"/>
    </row>
    <row r="116" spans="1:10" x14ac:dyDescent="0.25">
      <c r="A116" s="263"/>
      <c r="B116" s="264"/>
      <c r="C116" s="265"/>
      <c r="D116" s="265">
        <v>3225</v>
      </c>
      <c r="E116" s="38" t="s">
        <v>194</v>
      </c>
      <c r="F116" s="208">
        <v>172</v>
      </c>
      <c r="G116" s="208">
        <v>2124</v>
      </c>
      <c r="H116" s="208">
        <v>1605</v>
      </c>
      <c r="I116" s="208"/>
      <c r="J116" s="208"/>
    </row>
    <row r="117" spans="1:10" ht="25.5" x14ac:dyDescent="0.25">
      <c r="A117" s="263"/>
      <c r="B117" s="264"/>
      <c r="C117" s="265"/>
      <c r="D117" s="265">
        <v>3227</v>
      </c>
      <c r="E117" s="38" t="s">
        <v>135</v>
      </c>
      <c r="F117" s="208">
        <v>0</v>
      </c>
      <c r="G117" s="208">
        <v>0</v>
      </c>
      <c r="H117" s="208">
        <v>0</v>
      </c>
      <c r="I117" s="208"/>
      <c r="J117" s="208"/>
    </row>
    <row r="118" spans="1:10" x14ac:dyDescent="0.25">
      <c r="A118" s="388"/>
      <c r="B118" s="389"/>
      <c r="C118" s="390"/>
      <c r="D118" s="276">
        <v>323</v>
      </c>
      <c r="E118" s="276" t="s">
        <v>136</v>
      </c>
      <c r="F118" s="221">
        <f>SUM(F119:F122)</f>
        <v>0</v>
      </c>
      <c r="G118" s="221">
        <f>SUM(G119:G122)</f>
        <v>0</v>
      </c>
      <c r="H118" s="221">
        <f>SUM(H119:H122)</f>
        <v>0</v>
      </c>
      <c r="I118" s="221">
        <f>SUM(I121)</f>
        <v>0</v>
      </c>
      <c r="J118" s="221">
        <f>SUM(J121)</f>
        <v>0</v>
      </c>
    </row>
    <row r="119" spans="1:10" x14ac:dyDescent="0.25">
      <c r="A119" s="290"/>
      <c r="B119" s="291"/>
      <c r="C119" s="292"/>
      <c r="D119" s="13">
        <v>3231</v>
      </c>
      <c r="E119" s="13" t="s">
        <v>137</v>
      </c>
      <c r="F119" s="208">
        <v>0</v>
      </c>
      <c r="G119" s="208">
        <v>0</v>
      </c>
      <c r="H119" s="208">
        <v>0</v>
      </c>
      <c r="I119" s="208"/>
      <c r="J119" s="208"/>
    </row>
    <row r="120" spans="1:10" x14ac:dyDescent="0.25">
      <c r="A120" s="290"/>
      <c r="B120" s="291"/>
      <c r="C120" s="292"/>
      <c r="D120" s="13">
        <v>3232</v>
      </c>
      <c r="E120" s="13" t="s">
        <v>228</v>
      </c>
      <c r="F120" s="208">
        <v>0</v>
      </c>
      <c r="G120" s="208">
        <v>0</v>
      </c>
      <c r="H120" s="208">
        <v>0</v>
      </c>
      <c r="I120" s="208"/>
      <c r="J120" s="208"/>
    </row>
    <row r="121" spans="1:10" x14ac:dyDescent="0.25">
      <c r="A121" s="263"/>
      <c r="B121" s="264"/>
      <c r="C121" s="265"/>
      <c r="D121" s="13">
        <v>3234</v>
      </c>
      <c r="E121" s="13" t="s">
        <v>139</v>
      </c>
      <c r="F121" s="208">
        <v>0</v>
      </c>
      <c r="G121" s="208">
        <v>0</v>
      </c>
      <c r="H121" s="208">
        <v>0</v>
      </c>
      <c r="I121" s="208"/>
      <c r="J121" s="208"/>
    </row>
    <row r="122" spans="1:10" x14ac:dyDescent="0.25">
      <c r="A122" s="263"/>
      <c r="B122" s="264"/>
      <c r="C122" s="265"/>
      <c r="D122" s="293">
        <v>3237</v>
      </c>
      <c r="E122" s="293" t="s">
        <v>140</v>
      </c>
      <c r="F122" s="208">
        <v>0</v>
      </c>
      <c r="G122" s="208">
        <v>0</v>
      </c>
      <c r="H122" s="208">
        <v>0</v>
      </c>
      <c r="I122" s="208"/>
      <c r="J122" s="208"/>
    </row>
    <row r="123" spans="1:10" x14ac:dyDescent="0.25">
      <c r="A123" s="362">
        <v>34</v>
      </c>
      <c r="B123" s="363"/>
      <c r="C123" s="364"/>
      <c r="D123" s="223"/>
      <c r="E123" s="224" t="s">
        <v>161</v>
      </c>
      <c r="F123" s="225">
        <f>F124</f>
        <v>0</v>
      </c>
      <c r="G123" s="225">
        <f t="shared" ref="G123:I124" si="47">G124</f>
        <v>0</v>
      </c>
      <c r="H123" s="225">
        <f t="shared" si="47"/>
        <v>0</v>
      </c>
      <c r="I123" s="225">
        <f t="shared" si="47"/>
        <v>0</v>
      </c>
      <c r="J123" s="225">
        <v>0</v>
      </c>
    </row>
    <row r="124" spans="1:10" x14ac:dyDescent="0.25">
      <c r="A124" s="257"/>
      <c r="B124" s="258"/>
      <c r="C124" s="259"/>
      <c r="D124" s="259">
        <v>343</v>
      </c>
      <c r="E124" s="220" t="s">
        <v>162</v>
      </c>
      <c r="F124" s="221">
        <f>F125</f>
        <v>0</v>
      </c>
      <c r="G124" s="221">
        <f t="shared" si="47"/>
        <v>0</v>
      </c>
      <c r="H124" s="221">
        <f t="shared" si="47"/>
        <v>0</v>
      </c>
      <c r="I124" s="221">
        <v>0</v>
      </c>
      <c r="J124" s="221">
        <v>0</v>
      </c>
    </row>
    <row r="125" spans="1:10" ht="25.5" x14ac:dyDescent="0.25">
      <c r="A125" s="263"/>
      <c r="B125" s="264"/>
      <c r="C125" s="265"/>
      <c r="D125" s="265">
        <v>3431</v>
      </c>
      <c r="E125" s="38" t="s">
        <v>205</v>
      </c>
      <c r="F125" s="208">
        <v>0</v>
      </c>
      <c r="G125" s="208">
        <v>0</v>
      </c>
      <c r="H125" s="208"/>
      <c r="I125" s="228"/>
      <c r="J125" s="228"/>
    </row>
    <row r="126" spans="1:10" x14ac:dyDescent="0.25">
      <c r="A126" s="385">
        <v>43</v>
      </c>
      <c r="B126" s="386"/>
      <c r="C126" s="387"/>
      <c r="D126" s="213"/>
      <c r="E126" s="214" t="s">
        <v>141</v>
      </c>
      <c r="F126" s="273"/>
      <c r="G126" s="273"/>
      <c r="H126" s="273"/>
      <c r="I126" s="274"/>
      <c r="J126" s="274"/>
    </row>
    <row r="127" spans="1:10" x14ac:dyDescent="0.25">
      <c r="A127" s="217">
        <v>3</v>
      </c>
      <c r="B127" s="218"/>
      <c r="C127" s="219"/>
      <c r="D127" s="219"/>
      <c r="E127" s="220"/>
      <c r="F127" s="221">
        <f t="shared" ref="F127:J127" si="48">SUM(F128:F128)</f>
        <v>9133</v>
      </c>
      <c r="G127" s="221">
        <f t="shared" si="48"/>
        <v>7830</v>
      </c>
      <c r="H127" s="221">
        <f t="shared" si="48"/>
        <v>9000</v>
      </c>
      <c r="I127" s="221">
        <f t="shared" si="48"/>
        <v>8000</v>
      </c>
      <c r="J127" s="221">
        <f t="shared" si="48"/>
        <v>8000</v>
      </c>
    </row>
    <row r="128" spans="1:10" x14ac:dyDescent="0.25">
      <c r="A128" s="362">
        <v>32</v>
      </c>
      <c r="B128" s="363"/>
      <c r="C128" s="364"/>
      <c r="D128" s="223"/>
      <c r="E128" s="224" t="s">
        <v>23</v>
      </c>
      <c r="F128" s="225">
        <f>SUM(F129+F131+F139+F137+F135)</f>
        <v>9133</v>
      </c>
      <c r="G128" s="225">
        <f>SUM(G129+G131+G139+G137+G135)</f>
        <v>7830</v>
      </c>
      <c r="H128" s="225">
        <f>SUM(H129+H131+H139+H137+H135)</f>
        <v>9000</v>
      </c>
      <c r="I128" s="225">
        <v>8000</v>
      </c>
      <c r="J128" s="225">
        <v>8000</v>
      </c>
    </row>
    <row r="129" spans="1:10" x14ac:dyDescent="0.25">
      <c r="A129" s="257"/>
      <c r="B129" s="258"/>
      <c r="C129" s="259"/>
      <c r="D129" s="259">
        <v>321</v>
      </c>
      <c r="E129" s="220" t="s">
        <v>127</v>
      </c>
      <c r="F129" s="262">
        <v>0</v>
      </c>
      <c r="G129" s="262">
        <v>0</v>
      </c>
      <c r="H129" s="262"/>
      <c r="I129" s="262"/>
      <c r="J129" s="262"/>
    </row>
    <row r="130" spans="1:10" x14ac:dyDescent="0.25">
      <c r="A130" s="263"/>
      <c r="B130" s="264"/>
      <c r="C130" s="265"/>
      <c r="D130" s="265">
        <v>3211</v>
      </c>
      <c r="E130" s="38" t="s">
        <v>142</v>
      </c>
      <c r="F130" s="294">
        <v>0</v>
      </c>
      <c r="G130" s="294">
        <v>0</v>
      </c>
      <c r="H130" s="294"/>
      <c r="I130" s="294"/>
      <c r="J130" s="294"/>
    </row>
    <row r="131" spans="1:10" x14ac:dyDescent="0.25">
      <c r="A131" s="257"/>
      <c r="B131" s="258"/>
      <c r="C131" s="259"/>
      <c r="D131" s="259">
        <v>322</v>
      </c>
      <c r="E131" s="220" t="s">
        <v>129</v>
      </c>
      <c r="F131" s="262">
        <f>SUM(F132:F134)</f>
        <v>4522</v>
      </c>
      <c r="G131" s="262">
        <v>0</v>
      </c>
      <c r="H131" s="262">
        <f t="shared" ref="H131" si="49">SUM(H132:H134)</f>
        <v>4200</v>
      </c>
      <c r="I131" s="262"/>
      <c r="J131" s="262"/>
    </row>
    <row r="132" spans="1:10" x14ac:dyDescent="0.25">
      <c r="A132" s="263"/>
      <c r="B132" s="264"/>
      <c r="C132" s="265"/>
      <c r="D132" s="265">
        <v>3221</v>
      </c>
      <c r="E132" s="38" t="s">
        <v>229</v>
      </c>
      <c r="F132" s="294">
        <v>4161</v>
      </c>
      <c r="G132" s="294">
        <v>0</v>
      </c>
      <c r="H132" s="294">
        <v>500</v>
      </c>
      <c r="I132" s="294"/>
      <c r="J132" s="294"/>
    </row>
    <row r="133" spans="1:10" x14ac:dyDescent="0.25">
      <c r="A133" s="263"/>
      <c r="B133" s="264"/>
      <c r="C133" s="265"/>
      <c r="D133" s="265">
        <v>3222</v>
      </c>
      <c r="E133" s="38" t="s">
        <v>130</v>
      </c>
      <c r="F133" s="294">
        <v>0</v>
      </c>
      <c r="G133" s="294">
        <v>0</v>
      </c>
      <c r="H133" s="294">
        <v>1000</v>
      </c>
      <c r="I133" s="294"/>
      <c r="J133" s="294"/>
    </row>
    <row r="134" spans="1:10" x14ac:dyDescent="0.25">
      <c r="A134" s="263"/>
      <c r="B134" s="264"/>
      <c r="C134" s="265"/>
      <c r="D134" s="265">
        <v>3225</v>
      </c>
      <c r="E134" s="38" t="s">
        <v>194</v>
      </c>
      <c r="F134" s="294">
        <v>361</v>
      </c>
      <c r="G134" s="294">
        <v>0</v>
      </c>
      <c r="H134" s="294">
        <v>2700</v>
      </c>
      <c r="I134" s="294"/>
      <c r="J134" s="294"/>
    </row>
    <row r="135" spans="1:10" x14ac:dyDescent="0.25">
      <c r="A135" s="257"/>
      <c r="B135" s="258"/>
      <c r="C135" s="259"/>
      <c r="D135" s="259">
        <v>323</v>
      </c>
      <c r="E135" s="220" t="s">
        <v>136</v>
      </c>
      <c r="F135" s="262">
        <f>F136</f>
        <v>3737</v>
      </c>
      <c r="G135" s="262">
        <f t="shared" ref="G135:H135" si="50">G136</f>
        <v>7830</v>
      </c>
      <c r="H135" s="262">
        <f t="shared" si="50"/>
        <v>4300</v>
      </c>
      <c r="I135" s="262"/>
      <c r="J135" s="262"/>
    </row>
    <row r="136" spans="1:10" x14ac:dyDescent="0.25">
      <c r="A136" s="263"/>
      <c r="B136" s="264"/>
      <c r="C136" s="265"/>
      <c r="D136" s="265">
        <v>3239</v>
      </c>
      <c r="E136" s="38" t="s">
        <v>230</v>
      </c>
      <c r="F136" s="294">
        <v>3737</v>
      </c>
      <c r="G136" s="294">
        <v>7830</v>
      </c>
      <c r="H136" s="294">
        <v>4300</v>
      </c>
      <c r="I136" s="294"/>
      <c r="J136" s="294"/>
    </row>
    <row r="137" spans="1:10" ht="25.5" x14ac:dyDescent="0.25">
      <c r="A137" s="263"/>
      <c r="B137" s="264"/>
      <c r="C137" s="265"/>
      <c r="D137" s="259">
        <v>324</v>
      </c>
      <c r="E137" s="220" t="s">
        <v>231</v>
      </c>
      <c r="F137" s="262">
        <f>F138</f>
        <v>0</v>
      </c>
      <c r="G137" s="262">
        <f t="shared" ref="G137:H137" si="51">G138</f>
        <v>0</v>
      </c>
      <c r="H137" s="262">
        <f t="shared" si="51"/>
        <v>0</v>
      </c>
      <c r="I137" s="294"/>
      <c r="J137" s="294"/>
    </row>
    <row r="138" spans="1:10" ht="25.5" x14ac:dyDescent="0.25">
      <c r="A138" s="263"/>
      <c r="B138" s="264"/>
      <c r="C138" s="265"/>
      <c r="D138" s="265">
        <v>3241</v>
      </c>
      <c r="E138" s="38" t="s">
        <v>231</v>
      </c>
      <c r="F138" s="294">
        <v>0</v>
      </c>
      <c r="G138" s="294">
        <v>0</v>
      </c>
      <c r="H138" s="294"/>
      <c r="I138" s="294"/>
      <c r="J138" s="294"/>
    </row>
    <row r="139" spans="1:10" ht="25.5" x14ac:dyDescent="0.25">
      <c r="A139" s="257"/>
      <c r="B139" s="258"/>
      <c r="C139" s="259"/>
      <c r="D139" s="259">
        <v>329</v>
      </c>
      <c r="E139" s="220" t="s">
        <v>232</v>
      </c>
      <c r="F139" s="262">
        <f t="shared" ref="F139:H139" si="52">SUM(F140:F141)</f>
        <v>874</v>
      </c>
      <c r="G139" s="262">
        <f t="shared" si="52"/>
        <v>0</v>
      </c>
      <c r="H139" s="262">
        <f t="shared" si="52"/>
        <v>500</v>
      </c>
      <c r="I139" s="262"/>
      <c r="J139" s="262"/>
    </row>
    <row r="140" spans="1:10" x14ac:dyDescent="0.25">
      <c r="A140" s="263"/>
      <c r="B140" s="264"/>
      <c r="C140" s="265"/>
      <c r="D140" s="265">
        <v>3291</v>
      </c>
      <c r="E140" s="38" t="s">
        <v>233</v>
      </c>
      <c r="F140" s="294">
        <v>0</v>
      </c>
      <c r="G140" s="294">
        <v>0</v>
      </c>
      <c r="H140" s="294"/>
      <c r="I140" s="294"/>
      <c r="J140" s="294"/>
    </row>
    <row r="141" spans="1:10" x14ac:dyDescent="0.25">
      <c r="A141" s="263"/>
      <c r="B141" s="264"/>
      <c r="C141" s="265"/>
      <c r="D141" s="265">
        <v>3299</v>
      </c>
      <c r="E141" s="38" t="s">
        <v>204</v>
      </c>
      <c r="F141" s="208">
        <v>874</v>
      </c>
      <c r="G141" s="208">
        <v>0</v>
      </c>
      <c r="H141" s="208">
        <v>500</v>
      </c>
      <c r="I141" s="319"/>
      <c r="J141" s="319"/>
    </row>
    <row r="142" spans="1:10" x14ac:dyDescent="0.25">
      <c r="A142" s="270">
        <v>51</v>
      </c>
      <c r="B142" s="271"/>
      <c r="C142" s="272"/>
      <c r="D142" s="272"/>
      <c r="E142" s="214" t="s">
        <v>91</v>
      </c>
      <c r="F142" s="273"/>
      <c r="G142" s="273"/>
      <c r="H142" s="273"/>
      <c r="I142" s="274"/>
      <c r="J142" s="274"/>
    </row>
    <row r="143" spans="1:10" x14ac:dyDescent="0.25">
      <c r="A143" s="275">
        <v>3</v>
      </c>
      <c r="B143" s="258"/>
      <c r="C143" s="259"/>
      <c r="D143" s="259"/>
      <c r="E143" s="220"/>
      <c r="F143" s="221">
        <f t="shared" ref="F143:H143" si="53">SUM(F144:F144)</f>
        <v>0</v>
      </c>
      <c r="G143" s="221">
        <f t="shared" si="53"/>
        <v>0</v>
      </c>
      <c r="H143" s="221">
        <f t="shared" si="53"/>
        <v>0</v>
      </c>
      <c r="I143" s="221">
        <f>SUM(I144)</f>
        <v>0</v>
      </c>
      <c r="J143" s="221">
        <f>SUM(J144)</f>
        <v>0</v>
      </c>
    </row>
    <row r="144" spans="1:10" x14ac:dyDescent="0.25">
      <c r="A144" s="362">
        <v>32</v>
      </c>
      <c r="B144" s="363"/>
      <c r="C144" s="364"/>
      <c r="D144" s="223"/>
      <c r="E144" s="224" t="s">
        <v>23</v>
      </c>
      <c r="F144" s="225">
        <f>SUM(F147,F145)</f>
        <v>0</v>
      </c>
      <c r="G144" s="225">
        <f>SUM(G147,G145)</f>
        <v>0</v>
      </c>
      <c r="H144" s="225">
        <f t="shared" ref="H144:J144" si="54">SUM(H147,H145)</f>
        <v>0</v>
      </c>
      <c r="I144" s="225">
        <f t="shared" si="54"/>
        <v>0</v>
      </c>
      <c r="J144" s="225">
        <f t="shared" si="54"/>
        <v>0</v>
      </c>
    </row>
    <row r="145" spans="1:10" x14ac:dyDescent="0.25">
      <c r="A145" s="388"/>
      <c r="B145" s="389"/>
      <c r="C145" s="390"/>
      <c r="D145" s="276">
        <v>321</v>
      </c>
      <c r="E145" s="276" t="s">
        <v>127</v>
      </c>
      <c r="F145" s="221">
        <v>0</v>
      </c>
      <c r="G145" s="221">
        <f>SUM(G146)</f>
        <v>0</v>
      </c>
      <c r="H145" s="221">
        <f>SUM(H146)</f>
        <v>0</v>
      </c>
      <c r="I145" s="221"/>
      <c r="J145" s="221"/>
    </row>
    <row r="146" spans="1:10" x14ac:dyDescent="0.25">
      <c r="A146" s="263"/>
      <c r="B146" s="264"/>
      <c r="C146" s="265"/>
      <c r="D146" s="13">
        <v>3213</v>
      </c>
      <c r="E146" s="13" t="s">
        <v>148</v>
      </c>
      <c r="F146" s="208">
        <v>0</v>
      </c>
      <c r="G146" s="208"/>
      <c r="H146" s="208"/>
      <c r="I146" s="208"/>
      <c r="J146" s="208"/>
    </row>
    <row r="147" spans="1:10" x14ac:dyDescent="0.25">
      <c r="A147" s="388"/>
      <c r="B147" s="389"/>
      <c r="C147" s="390"/>
      <c r="D147" s="276">
        <v>322</v>
      </c>
      <c r="E147" s="276" t="s">
        <v>234</v>
      </c>
      <c r="F147" s="221">
        <f>SUM(F148)</f>
        <v>0</v>
      </c>
      <c r="G147" s="221">
        <f>SUM(G148)</f>
        <v>0</v>
      </c>
      <c r="H147" s="221">
        <f>SUM(H148)</f>
        <v>0</v>
      </c>
      <c r="I147" s="221"/>
      <c r="J147" s="221"/>
    </row>
    <row r="148" spans="1:10" x14ac:dyDescent="0.25">
      <c r="A148" s="263"/>
      <c r="B148" s="264"/>
      <c r="C148" s="265"/>
      <c r="D148" s="13">
        <v>3225</v>
      </c>
      <c r="E148" s="13" t="s">
        <v>235</v>
      </c>
      <c r="F148" s="208">
        <v>0</v>
      </c>
      <c r="G148" s="208"/>
      <c r="H148" s="208"/>
      <c r="I148" s="208"/>
      <c r="J148" s="208"/>
    </row>
    <row r="149" spans="1:10" ht="25.5" x14ac:dyDescent="0.25">
      <c r="A149" s="359">
        <v>4</v>
      </c>
      <c r="B149" s="360"/>
      <c r="C149" s="361"/>
      <c r="D149" s="254"/>
      <c r="E149" s="254" t="s">
        <v>12</v>
      </c>
      <c r="F149" s="255">
        <f t="shared" ref="F149:J149" si="55">SUM(F150)</f>
        <v>0</v>
      </c>
      <c r="G149" s="255">
        <f t="shared" si="55"/>
        <v>0</v>
      </c>
      <c r="H149" s="255">
        <f t="shared" si="55"/>
        <v>0</v>
      </c>
      <c r="I149" s="255">
        <f t="shared" si="55"/>
        <v>0</v>
      </c>
      <c r="J149" s="255">
        <f t="shared" si="55"/>
        <v>0</v>
      </c>
    </row>
    <row r="150" spans="1:10" ht="25.5" x14ac:dyDescent="0.25">
      <c r="A150" s="362">
        <v>42</v>
      </c>
      <c r="B150" s="363"/>
      <c r="C150" s="364"/>
      <c r="D150" s="223"/>
      <c r="E150" s="224" t="s">
        <v>31</v>
      </c>
      <c r="F150" s="225">
        <f>F151</f>
        <v>0</v>
      </c>
      <c r="G150" s="225">
        <f t="shared" ref="G150:J150" si="56">G151</f>
        <v>0</v>
      </c>
      <c r="H150" s="225">
        <f t="shared" si="56"/>
        <v>0</v>
      </c>
      <c r="I150" s="225">
        <f t="shared" si="56"/>
        <v>0</v>
      </c>
      <c r="J150" s="225">
        <f t="shared" si="56"/>
        <v>0</v>
      </c>
    </row>
    <row r="151" spans="1:10" x14ac:dyDescent="0.25">
      <c r="A151" s="257"/>
      <c r="B151" s="258"/>
      <c r="C151" s="259"/>
      <c r="D151" s="259">
        <v>422</v>
      </c>
      <c r="E151" s="220" t="s">
        <v>168</v>
      </c>
      <c r="F151" s="295">
        <f>SUM(F152:F153)</f>
        <v>0</v>
      </c>
      <c r="G151" s="221">
        <f t="shared" ref="G151:H151" si="57">SUM(G152:G153)</f>
        <v>0</v>
      </c>
      <c r="H151" s="221">
        <f t="shared" si="57"/>
        <v>0</v>
      </c>
      <c r="I151" s="221"/>
      <c r="J151" s="221"/>
    </row>
    <row r="152" spans="1:10" x14ac:dyDescent="0.25">
      <c r="A152" s="296"/>
      <c r="B152" s="264"/>
      <c r="C152" s="265"/>
      <c r="D152" s="297">
        <v>4222</v>
      </c>
      <c r="E152" s="236" t="s">
        <v>170</v>
      </c>
      <c r="F152" s="208">
        <v>0</v>
      </c>
      <c r="G152" s="208">
        <v>0</v>
      </c>
      <c r="H152" s="208"/>
      <c r="I152" s="208"/>
      <c r="J152" s="208"/>
    </row>
    <row r="153" spans="1:10" x14ac:dyDescent="0.25">
      <c r="A153" s="379"/>
      <c r="B153" s="380"/>
      <c r="C153" s="381"/>
      <c r="D153" s="298">
        <v>4226</v>
      </c>
      <c r="E153" s="234" t="s">
        <v>174</v>
      </c>
      <c r="F153" s="233">
        <v>0</v>
      </c>
      <c r="G153" s="233">
        <v>0</v>
      </c>
      <c r="H153" s="233"/>
      <c r="I153" s="261"/>
      <c r="J153" s="261"/>
    </row>
    <row r="154" spans="1:10" x14ac:dyDescent="0.25">
      <c r="A154" s="270">
        <v>52</v>
      </c>
      <c r="B154" s="271"/>
      <c r="C154" s="272"/>
      <c r="D154" s="272"/>
      <c r="E154" s="214" t="s">
        <v>236</v>
      </c>
      <c r="F154" s="273"/>
      <c r="G154" s="273"/>
      <c r="H154" s="273"/>
      <c r="I154" s="274"/>
      <c r="J154" s="274"/>
    </row>
    <row r="155" spans="1:10" x14ac:dyDescent="0.25">
      <c r="A155" s="275">
        <v>3</v>
      </c>
      <c r="B155" s="258"/>
      <c r="C155" s="259"/>
      <c r="D155" s="259"/>
      <c r="E155" s="220"/>
      <c r="F155" s="221">
        <f>SUM(F156+F166,F186,F189)</f>
        <v>914696</v>
      </c>
      <c r="G155" s="221">
        <f t="shared" ref="G155:H155" si="58">SUM(G156+G166,G186,G189)</f>
        <v>902500</v>
      </c>
      <c r="H155" s="221">
        <f t="shared" si="58"/>
        <v>1300640</v>
      </c>
      <c r="I155" s="221">
        <v>1210000</v>
      </c>
      <c r="J155" s="221">
        <v>1210000</v>
      </c>
    </row>
    <row r="156" spans="1:10" x14ac:dyDescent="0.25">
      <c r="A156" s="362">
        <v>31</v>
      </c>
      <c r="B156" s="363"/>
      <c r="C156" s="364"/>
      <c r="D156" s="223"/>
      <c r="E156" s="224" t="s">
        <v>11</v>
      </c>
      <c r="F156" s="225">
        <f>SUM(F157+F161+F163)</f>
        <v>821518</v>
      </c>
      <c r="G156" s="225">
        <f>SUM(G157+G161+G163)</f>
        <v>815550</v>
      </c>
      <c r="H156" s="225">
        <f>SUM(H157+H161+H163)</f>
        <v>1208951</v>
      </c>
      <c r="I156" s="225"/>
      <c r="J156" s="225"/>
    </row>
    <row r="157" spans="1:10" x14ac:dyDescent="0.25">
      <c r="A157" s="257"/>
      <c r="B157" s="258"/>
      <c r="C157" s="259"/>
      <c r="D157" s="259">
        <v>311</v>
      </c>
      <c r="E157" s="220" t="s">
        <v>114</v>
      </c>
      <c r="F157" s="262">
        <f t="shared" ref="F157:H157" si="59">SUM(F158:F160)</f>
        <v>673534</v>
      </c>
      <c r="G157" s="262">
        <f t="shared" si="59"/>
        <v>670000</v>
      </c>
      <c r="H157" s="262">
        <f t="shared" si="59"/>
        <v>1006100</v>
      </c>
      <c r="I157" s="262"/>
      <c r="J157" s="262"/>
    </row>
    <row r="158" spans="1:10" x14ac:dyDescent="0.25">
      <c r="A158" s="263"/>
      <c r="B158" s="264"/>
      <c r="C158" s="265"/>
      <c r="D158" s="265">
        <v>3111</v>
      </c>
      <c r="E158" s="38" t="s">
        <v>115</v>
      </c>
      <c r="F158" s="208">
        <v>657003</v>
      </c>
      <c r="G158" s="208">
        <v>656000</v>
      </c>
      <c r="H158" s="208">
        <v>984100</v>
      </c>
      <c r="I158" s="319"/>
      <c r="J158" s="319"/>
    </row>
    <row r="159" spans="1:10" x14ac:dyDescent="0.25">
      <c r="A159" s="263"/>
      <c r="B159" s="264"/>
      <c r="C159" s="265"/>
      <c r="D159" s="265">
        <v>3113</v>
      </c>
      <c r="E159" s="38" t="s">
        <v>116</v>
      </c>
      <c r="F159" s="294">
        <v>13000</v>
      </c>
      <c r="G159" s="294">
        <v>11000</v>
      </c>
      <c r="H159" s="294">
        <v>16500</v>
      </c>
      <c r="I159" s="320"/>
      <c r="J159" s="320"/>
    </row>
    <row r="160" spans="1:10" x14ac:dyDescent="0.25">
      <c r="A160" s="263"/>
      <c r="B160" s="264"/>
      <c r="C160" s="265"/>
      <c r="D160" s="265">
        <v>3114</v>
      </c>
      <c r="E160" s="38" t="s">
        <v>121</v>
      </c>
      <c r="F160" s="294">
        <v>3531</v>
      </c>
      <c r="G160" s="294">
        <v>3000</v>
      </c>
      <c r="H160" s="294">
        <v>5500</v>
      </c>
      <c r="I160" s="320"/>
      <c r="J160" s="320"/>
    </row>
    <row r="161" spans="1:10" x14ac:dyDescent="0.25">
      <c r="A161" s="257"/>
      <c r="B161" s="258"/>
      <c r="C161" s="259"/>
      <c r="D161" s="259">
        <v>312</v>
      </c>
      <c r="E161" s="220" t="s">
        <v>117</v>
      </c>
      <c r="F161" s="262">
        <v>36995</v>
      </c>
      <c r="G161" s="262">
        <f t="shared" ref="G161:H161" si="60">SUM(G162)</f>
        <v>35000</v>
      </c>
      <c r="H161" s="262">
        <f t="shared" si="60"/>
        <v>42951</v>
      </c>
      <c r="I161" s="262"/>
      <c r="J161" s="262"/>
    </row>
    <row r="162" spans="1:10" x14ac:dyDescent="0.25">
      <c r="A162" s="263"/>
      <c r="B162" s="264"/>
      <c r="C162" s="265"/>
      <c r="D162" s="265">
        <v>3121</v>
      </c>
      <c r="E162" s="38" t="s">
        <v>117</v>
      </c>
      <c r="F162" s="208">
        <v>36995</v>
      </c>
      <c r="G162" s="208">
        <v>35000</v>
      </c>
      <c r="H162" s="208">
        <v>42951</v>
      </c>
      <c r="I162" s="319"/>
      <c r="J162" s="319"/>
    </row>
    <row r="163" spans="1:10" x14ac:dyDescent="0.25">
      <c r="A163" s="257"/>
      <c r="B163" s="258"/>
      <c r="C163" s="259"/>
      <c r="D163" s="259">
        <v>313</v>
      </c>
      <c r="E163" s="220" t="s">
        <v>118</v>
      </c>
      <c r="F163" s="262">
        <f>SUM(F164,F165)</f>
        <v>110989</v>
      </c>
      <c r="G163" s="262">
        <f t="shared" ref="G163:H163" si="61">SUM(G164,G165)</f>
        <v>110550</v>
      </c>
      <c r="H163" s="262">
        <f t="shared" si="61"/>
        <v>159900</v>
      </c>
      <c r="I163" s="262"/>
      <c r="J163" s="262"/>
    </row>
    <row r="164" spans="1:10" x14ac:dyDescent="0.25">
      <c r="A164" s="263"/>
      <c r="B164" s="264"/>
      <c r="C164" s="265"/>
      <c r="D164" s="265">
        <v>3132</v>
      </c>
      <c r="E164" s="38" t="s">
        <v>212</v>
      </c>
      <c r="F164" s="208">
        <v>110989</v>
      </c>
      <c r="G164" s="208">
        <v>110550</v>
      </c>
      <c r="H164" s="208">
        <v>159900</v>
      </c>
      <c r="I164" s="319"/>
      <c r="J164" s="319"/>
    </row>
    <row r="165" spans="1:10" x14ac:dyDescent="0.25">
      <c r="A165" s="263"/>
      <c r="B165" s="264"/>
      <c r="C165" s="265"/>
      <c r="D165" s="265">
        <v>3133</v>
      </c>
      <c r="E165" s="38" t="s">
        <v>237</v>
      </c>
      <c r="F165" s="208">
        <v>0</v>
      </c>
      <c r="G165" s="208">
        <v>0</v>
      </c>
      <c r="H165" s="208">
        <v>0</v>
      </c>
      <c r="I165" s="319"/>
      <c r="J165" s="319"/>
    </row>
    <row r="166" spans="1:10" x14ac:dyDescent="0.25">
      <c r="A166" s="362">
        <v>32</v>
      </c>
      <c r="B166" s="363"/>
      <c r="C166" s="364"/>
      <c r="D166" s="223"/>
      <c r="E166" s="224" t="s">
        <v>23</v>
      </c>
      <c r="F166" s="225">
        <f>SUM(F171+F182+F167+F176,F180)</f>
        <v>82929</v>
      </c>
      <c r="G166" s="225">
        <f>SUM(G171+G182+G167+G176,G180)</f>
        <v>76950</v>
      </c>
      <c r="H166" s="225">
        <f>SUM(H171+H182+H167+H176,H180)</f>
        <v>81689</v>
      </c>
      <c r="I166" s="225">
        <v>82000</v>
      </c>
      <c r="J166" s="225">
        <v>82000</v>
      </c>
    </row>
    <row r="167" spans="1:10" x14ac:dyDescent="0.25">
      <c r="A167" s="257"/>
      <c r="B167" s="258"/>
      <c r="C167" s="259"/>
      <c r="D167" s="259">
        <v>321</v>
      </c>
      <c r="E167" s="220" t="s">
        <v>127</v>
      </c>
      <c r="F167" s="262">
        <f>SUM(F168:F170)</f>
        <v>27395</v>
      </c>
      <c r="G167" s="262">
        <f t="shared" ref="G167:H167" si="62">SUM(G168:G170)</f>
        <v>20000</v>
      </c>
      <c r="H167" s="262">
        <f t="shared" si="62"/>
        <v>27000</v>
      </c>
      <c r="I167" s="262"/>
      <c r="J167" s="262"/>
    </row>
    <row r="168" spans="1:10" x14ac:dyDescent="0.25">
      <c r="A168" s="263"/>
      <c r="B168" s="264"/>
      <c r="C168" s="265"/>
      <c r="D168" s="265">
        <v>3211</v>
      </c>
      <c r="E168" s="38" t="s">
        <v>142</v>
      </c>
      <c r="F168" s="294">
        <v>193</v>
      </c>
      <c r="G168" s="294">
        <v>0</v>
      </c>
      <c r="H168" s="294">
        <v>0</v>
      </c>
      <c r="I168" s="294"/>
      <c r="J168" s="294"/>
    </row>
    <row r="169" spans="1:10" ht="25.5" x14ac:dyDescent="0.25">
      <c r="A169" s="263"/>
      <c r="B169" s="264"/>
      <c r="C169" s="265"/>
      <c r="D169" s="265">
        <v>3212</v>
      </c>
      <c r="E169" s="38" t="s">
        <v>238</v>
      </c>
      <c r="F169" s="208">
        <v>26614</v>
      </c>
      <c r="G169" s="208">
        <v>20000</v>
      </c>
      <c r="H169" s="208">
        <v>27000</v>
      </c>
      <c r="I169" s="319"/>
      <c r="J169" s="319"/>
    </row>
    <row r="170" spans="1:10" ht="25.5" x14ac:dyDescent="0.25">
      <c r="A170" s="263"/>
      <c r="B170" s="264"/>
      <c r="C170" s="265"/>
      <c r="D170" s="265">
        <v>3213</v>
      </c>
      <c r="E170" s="38" t="s">
        <v>148</v>
      </c>
      <c r="F170" s="294">
        <v>588</v>
      </c>
      <c r="G170" s="294">
        <v>0</v>
      </c>
      <c r="H170" s="294">
        <v>0</v>
      </c>
      <c r="I170" s="294"/>
      <c r="J170" s="294"/>
    </row>
    <row r="171" spans="1:10" x14ac:dyDescent="0.25">
      <c r="A171" s="257"/>
      <c r="B171" s="258"/>
      <c r="C171" s="259"/>
      <c r="D171" s="259">
        <v>322</v>
      </c>
      <c r="E171" s="220" t="s">
        <v>129</v>
      </c>
      <c r="F171" s="262">
        <f>SUM(F172:F175)</f>
        <v>50387</v>
      </c>
      <c r="G171" s="262">
        <f>SUM(G172:G175)</f>
        <v>49000</v>
      </c>
      <c r="H171" s="262">
        <f>SUM(H172:H175)</f>
        <v>48000</v>
      </c>
      <c r="I171" s="262"/>
      <c r="J171" s="262"/>
    </row>
    <row r="172" spans="1:10" ht="25.5" x14ac:dyDescent="0.25">
      <c r="A172" s="263"/>
      <c r="B172" s="264"/>
      <c r="C172" s="265"/>
      <c r="D172" s="265">
        <v>3221</v>
      </c>
      <c r="E172" s="38" t="s">
        <v>192</v>
      </c>
      <c r="F172" s="294">
        <v>1979</v>
      </c>
      <c r="G172" s="294">
        <v>0</v>
      </c>
      <c r="H172" s="294" t="s">
        <v>262</v>
      </c>
      <c r="I172" s="294"/>
      <c r="J172" s="294"/>
    </row>
    <row r="173" spans="1:10" x14ac:dyDescent="0.25">
      <c r="A173" s="263"/>
      <c r="B173" s="264"/>
      <c r="C173" s="265"/>
      <c r="D173" s="265">
        <v>3222</v>
      </c>
      <c r="E173" s="38" t="s">
        <v>130</v>
      </c>
      <c r="F173" s="294">
        <v>45002</v>
      </c>
      <c r="G173" s="294">
        <v>49000</v>
      </c>
      <c r="H173" s="294">
        <v>47000</v>
      </c>
      <c r="I173" s="294"/>
      <c r="J173" s="294"/>
    </row>
    <row r="174" spans="1:10" x14ac:dyDescent="0.25">
      <c r="A174" s="263"/>
      <c r="B174" s="264"/>
      <c r="C174" s="265"/>
      <c r="D174" s="265">
        <v>3224</v>
      </c>
      <c r="E174" s="38" t="s">
        <v>239</v>
      </c>
      <c r="F174" s="294">
        <v>152</v>
      </c>
      <c r="G174" s="294">
        <v>0</v>
      </c>
      <c r="H174" s="294">
        <v>0</v>
      </c>
      <c r="I174" s="294"/>
      <c r="J174" s="294"/>
    </row>
    <row r="175" spans="1:10" x14ac:dyDescent="0.25">
      <c r="A175" s="263"/>
      <c r="B175" s="264"/>
      <c r="C175" s="265"/>
      <c r="D175" s="265">
        <v>3225</v>
      </c>
      <c r="E175" s="38" t="s">
        <v>235</v>
      </c>
      <c r="F175" s="294">
        <v>3254</v>
      </c>
      <c r="G175" s="294">
        <v>0</v>
      </c>
      <c r="H175" s="294">
        <v>1000</v>
      </c>
      <c r="I175" s="294"/>
      <c r="J175" s="294"/>
    </row>
    <row r="176" spans="1:10" x14ac:dyDescent="0.25">
      <c r="A176" s="257"/>
      <c r="B176" s="258"/>
      <c r="C176" s="259"/>
      <c r="D176" s="259">
        <v>323</v>
      </c>
      <c r="E176" s="220" t="s">
        <v>136</v>
      </c>
      <c r="F176" s="262">
        <f t="shared" ref="F176:H176" si="63">SUM(F177:F179)</f>
        <v>2090</v>
      </c>
      <c r="G176" s="262">
        <f t="shared" si="63"/>
        <v>1500</v>
      </c>
      <c r="H176" s="262">
        <f t="shared" si="63"/>
        <v>2189</v>
      </c>
      <c r="I176" s="321"/>
      <c r="J176" s="321"/>
    </row>
    <row r="177" spans="1:10" ht="25.5" x14ac:dyDescent="0.25">
      <c r="A177" s="263"/>
      <c r="B177" s="264"/>
      <c r="C177" s="265"/>
      <c r="D177" s="265">
        <v>3231</v>
      </c>
      <c r="E177" s="38" t="s">
        <v>240</v>
      </c>
      <c r="F177" s="294">
        <v>0</v>
      </c>
      <c r="G177" s="294">
        <v>1500</v>
      </c>
      <c r="H177" s="294">
        <v>0</v>
      </c>
      <c r="I177" s="320"/>
      <c r="J177" s="320"/>
    </row>
    <row r="178" spans="1:10" x14ac:dyDescent="0.25">
      <c r="A178" s="263"/>
      <c r="B178" s="264"/>
      <c r="C178" s="265"/>
      <c r="D178" s="265">
        <v>3236</v>
      </c>
      <c r="E178" s="38" t="s">
        <v>152</v>
      </c>
      <c r="F178" s="294">
        <v>0</v>
      </c>
      <c r="G178" s="294">
        <v>0</v>
      </c>
      <c r="H178" s="294">
        <v>0</v>
      </c>
      <c r="I178" s="320"/>
      <c r="J178" s="320"/>
    </row>
    <row r="179" spans="1:10" x14ac:dyDescent="0.25">
      <c r="A179" s="263"/>
      <c r="B179" s="264"/>
      <c r="C179" s="265"/>
      <c r="D179" s="265">
        <v>3239</v>
      </c>
      <c r="E179" s="38" t="s">
        <v>241</v>
      </c>
      <c r="F179" s="294">
        <v>2090</v>
      </c>
      <c r="G179" s="294">
        <v>0</v>
      </c>
      <c r="H179" s="294">
        <v>2189</v>
      </c>
      <c r="I179" s="320"/>
      <c r="J179" s="320"/>
    </row>
    <row r="180" spans="1:10" ht="25.5" x14ac:dyDescent="0.25">
      <c r="A180" s="257"/>
      <c r="B180" s="258"/>
      <c r="C180" s="259"/>
      <c r="D180" s="259">
        <v>324</v>
      </c>
      <c r="E180" s="220" t="s">
        <v>144</v>
      </c>
      <c r="F180" s="262">
        <f>F181</f>
        <v>658</v>
      </c>
      <c r="G180" s="262">
        <f t="shared" ref="G180:H180" si="64">G181</f>
        <v>650</v>
      </c>
      <c r="H180" s="262">
        <f t="shared" si="64"/>
        <v>0</v>
      </c>
      <c r="I180" s="322"/>
      <c r="J180" s="322"/>
    </row>
    <row r="181" spans="1:10" x14ac:dyDescent="0.25">
      <c r="A181" s="263"/>
      <c r="B181" s="264"/>
      <c r="C181" s="265"/>
      <c r="D181" s="265">
        <v>3241</v>
      </c>
      <c r="E181" s="38" t="s">
        <v>242</v>
      </c>
      <c r="F181" s="294">
        <v>658</v>
      </c>
      <c r="G181" s="294">
        <v>650</v>
      </c>
      <c r="H181" s="294">
        <v>0</v>
      </c>
      <c r="I181" s="320"/>
      <c r="J181" s="320"/>
    </row>
    <row r="182" spans="1:10" ht="25.5" x14ac:dyDescent="0.25">
      <c r="A182" s="257"/>
      <c r="B182" s="258"/>
      <c r="C182" s="259"/>
      <c r="D182" s="259">
        <v>329</v>
      </c>
      <c r="E182" s="220" t="s">
        <v>232</v>
      </c>
      <c r="F182" s="262">
        <f>SUM(F183:F185)</f>
        <v>2399</v>
      </c>
      <c r="G182" s="262">
        <f t="shared" ref="G182:H182" si="65">SUM(G183:G185)</f>
        <v>5800</v>
      </c>
      <c r="H182" s="262">
        <f t="shared" si="65"/>
        <v>4500</v>
      </c>
      <c r="I182" s="262"/>
      <c r="J182" s="262"/>
    </row>
    <row r="183" spans="1:10" x14ac:dyDescent="0.25">
      <c r="A183" s="263"/>
      <c r="B183" s="264"/>
      <c r="C183" s="265"/>
      <c r="D183" s="265">
        <v>3295</v>
      </c>
      <c r="E183" s="38" t="s">
        <v>203</v>
      </c>
      <c r="F183" s="294">
        <v>1664</v>
      </c>
      <c r="G183" s="294">
        <v>1800</v>
      </c>
      <c r="H183" s="294">
        <v>2000</v>
      </c>
      <c r="I183" s="294"/>
      <c r="J183" s="294"/>
    </row>
    <row r="184" spans="1:10" x14ac:dyDescent="0.25">
      <c r="A184" s="263"/>
      <c r="B184" s="264"/>
      <c r="C184" s="265"/>
      <c r="D184" s="265">
        <v>3296</v>
      </c>
      <c r="E184" s="38" t="s">
        <v>160</v>
      </c>
      <c r="F184" s="294">
        <v>0</v>
      </c>
      <c r="G184" s="294">
        <v>0</v>
      </c>
      <c r="H184" s="294">
        <v>0</v>
      </c>
      <c r="I184" s="294"/>
      <c r="J184" s="294"/>
    </row>
    <row r="185" spans="1:10" x14ac:dyDescent="0.25">
      <c r="A185" s="263"/>
      <c r="B185" s="264"/>
      <c r="C185" s="265"/>
      <c r="D185" s="265">
        <v>3299</v>
      </c>
      <c r="E185" s="38" t="s">
        <v>243</v>
      </c>
      <c r="F185" s="208">
        <v>735</v>
      </c>
      <c r="G185" s="208">
        <v>4000</v>
      </c>
      <c r="H185" s="208">
        <v>2500</v>
      </c>
      <c r="I185" s="319"/>
      <c r="J185" s="319"/>
    </row>
    <row r="186" spans="1:10" x14ac:dyDescent="0.25">
      <c r="A186" s="362">
        <v>34</v>
      </c>
      <c r="B186" s="363"/>
      <c r="C186" s="364"/>
      <c r="D186" s="223"/>
      <c r="E186" s="224" t="s">
        <v>161</v>
      </c>
      <c r="F186" s="225">
        <f t="shared" ref="F186:F187" si="66">SUM(F187)</f>
        <v>0</v>
      </c>
      <c r="G186" s="225">
        <v>0</v>
      </c>
      <c r="H186" s="225">
        <v>0</v>
      </c>
      <c r="I186" s="225">
        <v>0</v>
      </c>
      <c r="J186" s="225">
        <v>0</v>
      </c>
    </row>
    <row r="187" spans="1:10" x14ac:dyDescent="0.25">
      <c r="A187" s="373"/>
      <c r="B187" s="374"/>
      <c r="C187" s="375"/>
      <c r="D187" s="229">
        <v>343</v>
      </c>
      <c r="E187" s="230" t="s">
        <v>162</v>
      </c>
      <c r="F187" s="231">
        <f t="shared" si="66"/>
        <v>0</v>
      </c>
      <c r="G187" s="231">
        <f>SUM(G188)</f>
        <v>0</v>
      </c>
      <c r="H187" s="231">
        <f t="shared" ref="H187:J187" si="67">SUM(H188)</f>
        <v>0</v>
      </c>
      <c r="I187" s="231">
        <f t="shared" si="67"/>
        <v>0</v>
      </c>
      <c r="J187" s="231">
        <f t="shared" si="67"/>
        <v>0</v>
      </c>
    </row>
    <row r="188" spans="1:10" x14ac:dyDescent="0.25">
      <c r="A188" s="376"/>
      <c r="B188" s="377"/>
      <c r="C188" s="378"/>
      <c r="D188" s="232">
        <v>3433</v>
      </c>
      <c r="E188" s="234" t="s">
        <v>164</v>
      </c>
      <c r="F188" s="233">
        <v>0</v>
      </c>
      <c r="G188" s="233">
        <v>0</v>
      </c>
      <c r="H188" s="228"/>
      <c r="I188" s="228"/>
      <c r="J188" s="228"/>
    </row>
    <row r="189" spans="1:10" ht="25.5" x14ac:dyDescent="0.25">
      <c r="A189" s="362">
        <v>37</v>
      </c>
      <c r="B189" s="363"/>
      <c r="C189" s="364"/>
      <c r="D189" s="223"/>
      <c r="E189" s="224" t="s">
        <v>244</v>
      </c>
      <c r="F189" s="225">
        <f t="shared" ref="F189:H190" si="68">SUM(F190)</f>
        <v>10249</v>
      </c>
      <c r="G189" s="225">
        <f t="shared" si="68"/>
        <v>10000</v>
      </c>
      <c r="H189" s="225">
        <f t="shared" si="68"/>
        <v>10000</v>
      </c>
      <c r="I189" s="225">
        <v>8000</v>
      </c>
      <c r="J189" s="225">
        <v>8000</v>
      </c>
    </row>
    <row r="190" spans="1:10" x14ac:dyDescent="0.25">
      <c r="A190" s="373"/>
      <c r="B190" s="374"/>
      <c r="C190" s="375"/>
      <c r="D190" s="229">
        <v>372</v>
      </c>
      <c r="E190" s="230" t="s">
        <v>245</v>
      </c>
      <c r="F190" s="231">
        <f t="shared" si="68"/>
        <v>10249</v>
      </c>
      <c r="G190" s="231">
        <f>SUM(G191)</f>
        <v>10000</v>
      </c>
      <c r="H190" s="231">
        <f t="shared" si="68"/>
        <v>10000</v>
      </c>
      <c r="I190" s="231"/>
      <c r="J190" s="231"/>
    </row>
    <row r="191" spans="1:10" x14ac:dyDescent="0.25">
      <c r="A191" s="376"/>
      <c r="B191" s="377"/>
      <c r="C191" s="378"/>
      <c r="D191" s="232">
        <v>3722</v>
      </c>
      <c r="E191" s="234" t="s">
        <v>246</v>
      </c>
      <c r="F191" s="233">
        <v>10249</v>
      </c>
      <c r="G191" s="233">
        <v>10000</v>
      </c>
      <c r="H191" s="208">
        <v>10000</v>
      </c>
      <c r="I191" s="208"/>
      <c r="J191" s="208"/>
    </row>
    <row r="192" spans="1:10" ht="25.5" x14ac:dyDescent="0.25">
      <c r="A192" s="359">
        <v>4</v>
      </c>
      <c r="B192" s="360"/>
      <c r="C192" s="361"/>
      <c r="D192" s="254"/>
      <c r="E192" s="254" t="s">
        <v>12</v>
      </c>
      <c r="F192" s="255">
        <f t="shared" ref="F192" si="69">SUM(F193)</f>
        <v>1401</v>
      </c>
      <c r="G192" s="255">
        <f>SUM(G193)</f>
        <v>3000</v>
      </c>
      <c r="H192" s="255">
        <f t="shared" ref="H192:J192" si="70">SUM(H193)</f>
        <v>2000</v>
      </c>
      <c r="I192" s="255">
        <v>3000</v>
      </c>
      <c r="J192" s="255">
        <f t="shared" si="70"/>
        <v>3000</v>
      </c>
    </row>
    <row r="193" spans="1:10" ht="25.5" x14ac:dyDescent="0.25">
      <c r="A193" s="362">
        <v>42</v>
      </c>
      <c r="B193" s="363"/>
      <c r="C193" s="364"/>
      <c r="D193" s="223"/>
      <c r="E193" s="224" t="s">
        <v>31</v>
      </c>
      <c r="F193" s="225">
        <f>SUM(F194+F198)</f>
        <v>1401</v>
      </c>
      <c r="G193" s="225">
        <f>SUM(G194+G198)</f>
        <v>3000</v>
      </c>
      <c r="H193" s="225">
        <f>SUM(H194+H198)</f>
        <v>2000</v>
      </c>
      <c r="I193" s="225">
        <v>3000</v>
      </c>
      <c r="J193" s="225">
        <v>3000</v>
      </c>
    </row>
    <row r="194" spans="1:10" x14ac:dyDescent="0.25">
      <c r="A194" s="257"/>
      <c r="B194" s="258"/>
      <c r="C194" s="259"/>
      <c r="D194" s="259">
        <v>422</v>
      </c>
      <c r="E194" s="220" t="s">
        <v>168</v>
      </c>
      <c r="F194" s="221">
        <f>SUM(F195:F196)</f>
        <v>0</v>
      </c>
      <c r="G194" s="221">
        <f>SUM(G195:G197)</f>
        <v>0</v>
      </c>
      <c r="H194" s="221">
        <f>SUM(H195:H197)</f>
        <v>0</v>
      </c>
      <c r="I194" s="221"/>
      <c r="J194" s="221"/>
    </row>
    <row r="195" spans="1:10" x14ac:dyDescent="0.25">
      <c r="A195" s="296"/>
      <c r="B195" s="264"/>
      <c r="C195" s="265"/>
      <c r="D195" s="297">
        <v>4221</v>
      </c>
      <c r="E195" s="236" t="s">
        <v>169</v>
      </c>
      <c r="F195" s="208">
        <v>0</v>
      </c>
      <c r="G195" s="208">
        <v>0</v>
      </c>
      <c r="H195" s="208"/>
      <c r="I195" s="208"/>
      <c r="J195" s="208"/>
    </row>
    <row r="196" spans="1:10" x14ac:dyDescent="0.25">
      <c r="A196" s="379"/>
      <c r="B196" s="380"/>
      <c r="C196" s="381"/>
      <c r="D196" s="298">
        <v>4221</v>
      </c>
      <c r="E196" s="234" t="s">
        <v>171</v>
      </c>
      <c r="F196" s="233">
        <v>0</v>
      </c>
      <c r="G196" s="233">
        <v>0</v>
      </c>
      <c r="H196" s="233"/>
      <c r="I196" s="233"/>
      <c r="J196" s="233"/>
    </row>
    <row r="197" spans="1:10" x14ac:dyDescent="0.25">
      <c r="A197" s="299"/>
      <c r="B197" s="300"/>
      <c r="C197" s="301"/>
      <c r="D197" s="298">
        <v>4227</v>
      </c>
      <c r="E197" s="242" t="s">
        <v>247</v>
      </c>
      <c r="F197" s="233">
        <v>0</v>
      </c>
      <c r="G197" s="233">
        <v>0</v>
      </c>
      <c r="H197" s="233"/>
      <c r="I197" s="233"/>
      <c r="J197" s="233"/>
    </row>
    <row r="198" spans="1:10" ht="25.5" x14ac:dyDescent="0.25">
      <c r="A198" s="382"/>
      <c r="B198" s="383"/>
      <c r="C198" s="384"/>
      <c r="D198" s="259">
        <v>424</v>
      </c>
      <c r="E198" s="220" t="s">
        <v>208</v>
      </c>
      <c r="F198" s="221">
        <f t="shared" ref="F198" si="71">SUM(F199)</f>
        <v>1401</v>
      </c>
      <c r="G198" s="221">
        <v>3000</v>
      </c>
      <c r="H198" s="221">
        <f t="shared" ref="H198" si="72">SUM(H199)</f>
        <v>2000</v>
      </c>
      <c r="I198" s="221"/>
      <c r="J198" s="221"/>
    </row>
    <row r="199" spans="1:10" x14ac:dyDescent="0.25">
      <c r="A199" s="379"/>
      <c r="B199" s="380"/>
      <c r="C199" s="381"/>
      <c r="D199" s="265">
        <v>4241</v>
      </c>
      <c r="E199" s="38" t="s">
        <v>173</v>
      </c>
      <c r="F199" s="208">
        <v>1401</v>
      </c>
      <c r="G199" s="208">
        <v>3000</v>
      </c>
      <c r="H199" s="208">
        <v>2000</v>
      </c>
      <c r="I199" s="319"/>
      <c r="J199" s="319"/>
    </row>
    <row r="200" spans="1:10" x14ac:dyDescent="0.25">
      <c r="A200" s="385">
        <v>61</v>
      </c>
      <c r="B200" s="386"/>
      <c r="C200" s="387"/>
      <c r="D200" s="213"/>
      <c r="E200" s="214" t="s">
        <v>103</v>
      </c>
      <c r="F200" s="273"/>
      <c r="G200" s="273"/>
      <c r="H200" s="273"/>
      <c r="I200" s="274"/>
      <c r="J200" s="274"/>
    </row>
    <row r="201" spans="1:10" x14ac:dyDescent="0.25">
      <c r="A201" s="217">
        <v>3</v>
      </c>
      <c r="B201" s="218"/>
      <c r="C201" s="219"/>
      <c r="D201" s="219"/>
      <c r="E201" s="220"/>
      <c r="F201" s="221">
        <f>SUM(F202)</f>
        <v>602</v>
      </c>
      <c r="G201" s="221">
        <v>600</v>
      </c>
      <c r="H201" s="221">
        <f t="shared" ref="H201" si="73">SUM(H202)</f>
        <v>500</v>
      </c>
      <c r="I201" s="221">
        <f t="shared" ref="I201:J201" si="74">SUM(I202)</f>
        <v>600</v>
      </c>
      <c r="J201" s="221">
        <f t="shared" si="74"/>
        <v>600</v>
      </c>
    </row>
    <row r="202" spans="1:10" x14ac:dyDescent="0.25">
      <c r="A202" s="370">
        <v>32</v>
      </c>
      <c r="B202" s="371"/>
      <c r="C202" s="372"/>
      <c r="D202" s="223"/>
      <c r="E202" s="224" t="s">
        <v>23</v>
      </c>
      <c r="F202" s="225">
        <f>SUM(F203,F206)</f>
        <v>602</v>
      </c>
      <c r="G202" s="225">
        <f t="shared" ref="G202:H202" si="75">SUM(G203,G206)</f>
        <v>600</v>
      </c>
      <c r="H202" s="225">
        <f t="shared" si="75"/>
        <v>500</v>
      </c>
      <c r="I202" s="225">
        <v>600</v>
      </c>
      <c r="J202" s="225">
        <v>600</v>
      </c>
    </row>
    <row r="203" spans="1:10" x14ac:dyDescent="0.25">
      <c r="A203" s="373"/>
      <c r="B203" s="374"/>
      <c r="C203" s="375"/>
      <c r="D203" s="227">
        <v>322</v>
      </c>
      <c r="E203" s="227" t="s">
        <v>129</v>
      </c>
      <c r="F203" s="221">
        <f>SUM(F204:F205)</f>
        <v>602</v>
      </c>
      <c r="G203" s="221">
        <f t="shared" ref="G203:H203" si="76">SUM(G204:G205)</f>
        <v>600</v>
      </c>
      <c r="H203" s="221">
        <f t="shared" si="76"/>
        <v>500</v>
      </c>
      <c r="I203" s="221"/>
      <c r="J203" s="221"/>
    </row>
    <row r="204" spans="1:10" x14ac:dyDescent="0.25">
      <c r="A204" s="376"/>
      <c r="B204" s="377"/>
      <c r="C204" s="378"/>
      <c r="D204" s="12">
        <v>3221</v>
      </c>
      <c r="E204" s="12" t="s">
        <v>192</v>
      </c>
      <c r="F204" s="208">
        <v>602</v>
      </c>
      <c r="G204" s="208">
        <v>0</v>
      </c>
      <c r="H204" s="208">
        <v>0</v>
      </c>
      <c r="I204" s="208"/>
      <c r="J204" s="208"/>
    </row>
    <row r="205" spans="1:10" x14ac:dyDescent="0.25">
      <c r="A205" s="263"/>
      <c r="B205" s="264"/>
      <c r="C205" s="265"/>
      <c r="D205" s="293">
        <v>3225</v>
      </c>
      <c r="E205" s="302" t="s">
        <v>134</v>
      </c>
      <c r="F205" s="208">
        <v>0</v>
      </c>
      <c r="G205" s="208">
        <v>600</v>
      </c>
      <c r="H205" s="208">
        <v>500</v>
      </c>
      <c r="I205" s="208"/>
      <c r="J205" s="208"/>
    </row>
    <row r="206" spans="1:10" x14ac:dyDescent="0.25">
      <c r="A206" s="373"/>
      <c r="B206" s="374"/>
      <c r="C206" s="375"/>
      <c r="D206" s="227">
        <v>323</v>
      </c>
      <c r="E206" s="227" t="s">
        <v>136</v>
      </c>
      <c r="F206" s="221">
        <f>F207</f>
        <v>0</v>
      </c>
      <c r="G206" s="221">
        <f>G207</f>
        <v>0</v>
      </c>
      <c r="H206" s="221">
        <f>H207</f>
        <v>0</v>
      </c>
      <c r="I206" s="221"/>
      <c r="J206" s="221"/>
    </row>
    <row r="207" spans="1:10" x14ac:dyDescent="0.25">
      <c r="A207" s="376"/>
      <c r="B207" s="377"/>
      <c r="C207" s="378"/>
      <c r="D207" s="12">
        <v>3239</v>
      </c>
      <c r="E207" s="12" t="s">
        <v>145</v>
      </c>
      <c r="F207" s="208">
        <v>0</v>
      </c>
      <c r="G207" s="208">
        <v>0</v>
      </c>
      <c r="H207" s="208">
        <v>0</v>
      </c>
      <c r="I207" s="208"/>
      <c r="J207" s="208"/>
    </row>
    <row r="208" spans="1:10" ht="25.5" x14ac:dyDescent="0.25">
      <c r="A208" s="359">
        <v>4</v>
      </c>
      <c r="B208" s="360"/>
      <c r="C208" s="361"/>
      <c r="D208" s="254"/>
      <c r="E208" s="254" t="s">
        <v>12</v>
      </c>
      <c r="F208" s="255">
        <f t="shared" ref="F208:J209" si="77">SUM(F209)</f>
        <v>0</v>
      </c>
      <c r="G208" s="255">
        <f t="shared" si="77"/>
        <v>0</v>
      </c>
      <c r="H208" s="255">
        <f t="shared" si="77"/>
        <v>0</v>
      </c>
      <c r="I208" s="255">
        <f t="shared" si="77"/>
        <v>0</v>
      </c>
      <c r="J208" s="255">
        <f t="shared" si="77"/>
        <v>0</v>
      </c>
    </row>
    <row r="209" spans="1:10" ht="25.5" x14ac:dyDescent="0.25">
      <c r="A209" s="362">
        <v>42</v>
      </c>
      <c r="B209" s="363"/>
      <c r="C209" s="364"/>
      <c r="D209" s="223"/>
      <c r="E209" s="224" t="s">
        <v>31</v>
      </c>
      <c r="F209" s="225">
        <f>SUM(F210)</f>
        <v>0</v>
      </c>
      <c r="G209" s="225">
        <f t="shared" si="77"/>
        <v>0</v>
      </c>
      <c r="H209" s="225">
        <f t="shared" si="77"/>
        <v>0</v>
      </c>
      <c r="I209" s="225">
        <f t="shared" si="77"/>
        <v>0</v>
      </c>
      <c r="J209" s="225">
        <v>0</v>
      </c>
    </row>
    <row r="210" spans="1:10" x14ac:dyDescent="0.25">
      <c r="A210" s="257"/>
      <c r="B210" s="258"/>
      <c r="C210" s="259"/>
      <c r="D210" s="259">
        <v>422</v>
      </c>
      <c r="E210" s="220" t="s">
        <v>168</v>
      </c>
      <c r="F210" s="221">
        <f>SUM(F211:F211)</f>
        <v>0</v>
      </c>
      <c r="G210" s="221">
        <f>SUM(G211:G211)</f>
        <v>0</v>
      </c>
      <c r="H210" s="221">
        <f>SUM(H211:H211)</f>
        <v>0</v>
      </c>
      <c r="I210" s="221"/>
      <c r="J210" s="221"/>
    </row>
    <row r="211" spans="1:10" x14ac:dyDescent="0.25">
      <c r="A211" s="296"/>
      <c r="B211" s="264"/>
      <c r="C211" s="265"/>
      <c r="D211" s="297">
        <v>4227</v>
      </c>
      <c r="E211" s="236" t="s">
        <v>248</v>
      </c>
      <c r="F211" s="208">
        <v>0</v>
      </c>
      <c r="G211" s="208"/>
      <c r="H211" s="228"/>
      <c r="I211" s="228"/>
      <c r="J211" s="228"/>
    </row>
    <row r="212" spans="1:10" x14ac:dyDescent="0.25">
      <c r="A212" s="303"/>
      <c r="B212" s="304"/>
      <c r="C212" s="304"/>
      <c r="D212" s="305"/>
      <c r="E212" s="234" t="s">
        <v>249</v>
      </c>
      <c r="F212" s="233">
        <v>0</v>
      </c>
      <c r="G212" s="233">
        <f>SUM(G127,G112,G106,G74,G155,G143,G201,G9,G54,G88,G62,G94,G100)</f>
        <v>980061</v>
      </c>
      <c r="H212" s="233">
        <f>SUM(H127,H112,H106,H74,H155,H143,H201,H9,H54,H88,H62,H94,H100)</f>
        <v>1371745</v>
      </c>
      <c r="I212" s="233">
        <v>1370605</v>
      </c>
      <c r="J212" s="233">
        <f>SUM(J127,J112,J106,J74,J155,J143,J201,J9,J54,J88,J62,J94,J100,J189,J166,J39)</f>
        <v>1371205</v>
      </c>
    </row>
    <row r="213" spans="1:10" x14ac:dyDescent="0.25">
      <c r="A213" s="306"/>
      <c r="B213" s="307"/>
      <c r="C213" s="307"/>
      <c r="D213" s="308"/>
      <c r="E213" s="234" t="s">
        <v>250</v>
      </c>
      <c r="F213" s="233">
        <v>0</v>
      </c>
      <c r="G213" s="233">
        <f>SUM(G208,G192,G46,G149)</f>
        <v>3000</v>
      </c>
      <c r="H213" s="233">
        <f>SUM(H208,H192,H46,H149)</f>
        <v>7000</v>
      </c>
      <c r="I213" s="233">
        <f>SUM(I208,I192,I46,I149)</f>
        <v>3000</v>
      </c>
      <c r="J213" s="233">
        <f>SUM(J208,J192,J46,J149)</f>
        <v>3000</v>
      </c>
    </row>
    <row r="214" spans="1:10" ht="30" x14ac:dyDescent="0.25">
      <c r="A214" s="365"/>
      <c r="B214" s="366"/>
      <c r="C214" s="367"/>
      <c r="D214" s="266"/>
      <c r="E214" s="289" t="s">
        <v>251</v>
      </c>
      <c r="F214" s="211">
        <v>0</v>
      </c>
      <c r="G214" s="211">
        <v>265421</v>
      </c>
      <c r="H214" s="268"/>
      <c r="I214" s="269"/>
      <c r="J214" s="269"/>
    </row>
    <row r="215" spans="1:10" x14ac:dyDescent="0.25">
      <c r="A215" s="357">
        <v>11</v>
      </c>
      <c r="B215" s="358"/>
      <c r="C215" s="309"/>
      <c r="D215" s="310"/>
      <c r="E215" s="310" t="s">
        <v>87</v>
      </c>
      <c r="F215" s="315">
        <v>0</v>
      </c>
      <c r="G215" s="315">
        <v>5375</v>
      </c>
      <c r="H215" s="315">
        <v>212462</v>
      </c>
      <c r="I215" s="315">
        <v>1000000</v>
      </c>
      <c r="J215" s="315">
        <v>0</v>
      </c>
    </row>
    <row r="216" spans="1:10" x14ac:dyDescent="0.25">
      <c r="A216" s="311">
        <v>4</v>
      </c>
      <c r="B216" s="252"/>
      <c r="C216" s="229"/>
      <c r="D216" s="230"/>
      <c r="E216" s="230" t="s">
        <v>12</v>
      </c>
      <c r="F216" s="231">
        <v>0</v>
      </c>
      <c r="G216" s="231">
        <v>5375</v>
      </c>
      <c r="H216" s="231">
        <v>212462</v>
      </c>
      <c r="I216" s="231"/>
      <c r="J216" s="231"/>
    </row>
    <row r="217" spans="1:10" x14ac:dyDescent="0.25">
      <c r="A217" s="368">
        <v>45</v>
      </c>
      <c r="B217" s="369"/>
      <c r="C217" s="312"/>
      <c r="D217" s="313"/>
      <c r="E217" s="313" t="s">
        <v>252</v>
      </c>
      <c r="F217" s="248">
        <v>0</v>
      </c>
      <c r="G217" s="248">
        <v>5375</v>
      </c>
      <c r="H217" s="248">
        <v>212462</v>
      </c>
      <c r="I217" s="248"/>
      <c r="J217" s="248"/>
    </row>
    <row r="218" spans="1:10" x14ac:dyDescent="0.25">
      <c r="A218" s="354"/>
      <c r="B218" s="355"/>
      <c r="C218" s="232"/>
      <c r="D218" s="232">
        <v>451</v>
      </c>
      <c r="E218" s="234" t="s">
        <v>177</v>
      </c>
      <c r="F218" s="233">
        <v>0</v>
      </c>
      <c r="G218" s="233">
        <v>5375</v>
      </c>
      <c r="H218" s="233">
        <v>212462</v>
      </c>
      <c r="I218" s="233"/>
      <c r="J218" s="233"/>
    </row>
    <row r="219" spans="1:10" x14ac:dyDescent="0.25">
      <c r="A219" s="354"/>
      <c r="B219" s="356"/>
      <c r="C219" s="355"/>
      <c r="D219" s="232">
        <v>4511</v>
      </c>
      <c r="E219" s="234" t="s">
        <v>177</v>
      </c>
      <c r="F219" s="233">
        <v>0</v>
      </c>
      <c r="G219" s="233">
        <v>5375</v>
      </c>
      <c r="H219" s="233">
        <v>212462</v>
      </c>
      <c r="I219" s="233"/>
      <c r="J219" s="233"/>
    </row>
    <row r="220" spans="1:10" x14ac:dyDescent="0.25">
      <c r="A220" s="357">
        <v>51</v>
      </c>
      <c r="B220" s="358"/>
      <c r="C220" s="309"/>
      <c r="D220" s="309"/>
      <c r="E220" s="310" t="s">
        <v>88</v>
      </c>
      <c r="F220" s="310">
        <v>0</v>
      </c>
      <c r="G220" s="315">
        <v>260046</v>
      </c>
      <c r="H220" s="315">
        <v>160344</v>
      </c>
      <c r="I220" s="315">
        <v>50000</v>
      </c>
      <c r="J220" s="315">
        <v>0</v>
      </c>
    </row>
    <row r="221" spans="1:10" x14ac:dyDescent="0.25">
      <c r="A221" s="311">
        <v>4</v>
      </c>
      <c r="B221" s="252"/>
      <c r="C221" s="229"/>
      <c r="D221" s="229"/>
      <c r="E221" s="230" t="s">
        <v>12</v>
      </c>
      <c r="F221" s="230">
        <v>0</v>
      </c>
      <c r="G221" s="231">
        <v>260046</v>
      </c>
      <c r="H221" s="231">
        <v>160344</v>
      </c>
      <c r="I221" s="231"/>
      <c r="J221" s="231"/>
    </row>
    <row r="222" spans="1:10" x14ac:dyDescent="0.25">
      <c r="A222" s="314">
        <v>45</v>
      </c>
      <c r="B222" s="246"/>
      <c r="C222" s="312"/>
      <c r="D222" s="312"/>
      <c r="E222" s="313" t="s">
        <v>252</v>
      </c>
      <c r="F222" s="313">
        <v>0</v>
      </c>
      <c r="G222" s="248">
        <v>260046</v>
      </c>
      <c r="H222" s="248">
        <v>160344</v>
      </c>
      <c r="I222" s="248"/>
      <c r="J222" s="248"/>
    </row>
    <row r="223" spans="1:10" x14ac:dyDescent="0.25">
      <c r="A223" s="354"/>
      <c r="B223" s="355"/>
      <c r="C223" s="232"/>
      <c r="D223" s="232">
        <v>451</v>
      </c>
      <c r="E223" s="234" t="s">
        <v>177</v>
      </c>
      <c r="F223" s="233">
        <v>0</v>
      </c>
      <c r="G223" s="233">
        <v>260046</v>
      </c>
      <c r="H223" s="233">
        <f>H224</f>
        <v>160344</v>
      </c>
      <c r="I223" s="233"/>
      <c r="J223" s="233"/>
    </row>
    <row r="224" spans="1:10" x14ac:dyDescent="0.25">
      <c r="A224" s="354"/>
      <c r="B224" s="355"/>
      <c r="C224" s="232"/>
      <c r="D224" s="232">
        <v>4511</v>
      </c>
      <c r="E224" s="234" t="s">
        <v>177</v>
      </c>
      <c r="F224" s="233">
        <v>0</v>
      </c>
      <c r="G224" s="233">
        <v>260046</v>
      </c>
      <c r="H224" s="233">
        <v>160344</v>
      </c>
      <c r="I224" s="233"/>
      <c r="J224" s="233"/>
    </row>
  </sheetData>
  <mergeCells count="129">
    <mergeCell ref="A20:C20"/>
    <mergeCell ref="A21:C21"/>
    <mergeCell ref="A22:C22"/>
    <mergeCell ref="A23:C23"/>
    <mergeCell ref="A24:C24"/>
    <mergeCell ref="A6:C6"/>
    <mergeCell ref="A7:C7"/>
    <mergeCell ref="A1:H1"/>
    <mergeCell ref="A3:H3"/>
    <mergeCell ref="A5:C5"/>
    <mergeCell ref="A8:C8"/>
    <mergeCell ref="A11:C11"/>
    <mergeCell ref="A10:C10"/>
    <mergeCell ref="A16:C16"/>
    <mergeCell ref="A18:C18"/>
    <mergeCell ref="A19:C19"/>
    <mergeCell ref="A12:C12"/>
    <mergeCell ref="A13:C13"/>
    <mergeCell ref="A14:C14"/>
    <mergeCell ref="A15:C15"/>
    <mergeCell ref="A17:C17"/>
    <mergeCell ref="D2:G2"/>
    <mergeCell ref="A30:C30"/>
    <mergeCell ref="A31:C31"/>
    <mergeCell ref="A32:C32"/>
    <mergeCell ref="A33:C33"/>
    <mergeCell ref="A35:C35"/>
    <mergeCell ref="A25:C25"/>
    <mergeCell ref="A26:C26"/>
    <mergeCell ref="A27:C27"/>
    <mergeCell ref="A28:C28"/>
    <mergeCell ref="A29:C29"/>
    <mergeCell ref="A41:C41"/>
    <mergeCell ref="A46:C46"/>
    <mergeCell ref="A47:C47"/>
    <mergeCell ref="A49:C49"/>
    <mergeCell ref="A36:C36"/>
    <mergeCell ref="A37:C37"/>
    <mergeCell ref="A38:C38"/>
    <mergeCell ref="A39:C39"/>
    <mergeCell ref="A40:C40"/>
    <mergeCell ref="A57:C57"/>
    <mergeCell ref="A58:C58"/>
    <mergeCell ref="A59:C59"/>
    <mergeCell ref="A60:C60"/>
    <mergeCell ref="A63:C63"/>
    <mergeCell ref="A52:C52"/>
    <mergeCell ref="A55:C55"/>
    <mergeCell ref="A56:C56"/>
    <mergeCell ref="A69:C69"/>
    <mergeCell ref="A70:C70"/>
    <mergeCell ref="A72:C72"/>
    <mergeCell ref="A75:C75"/>
    <mergeCell ref="A76:C76"/>
    <mergeCell ref="A64:C64"/>
    <mergeCell ref="A65:C65"/>
    <mergeCell ref="A66:C66"/>
    <mergeCell ref="A67:C67"/>
    <mergeCell ref="A68:C68"/>
    <mergeCell ref="A82:C82"/>
    <mergeCell ref="A83:C83"/>
    <mergeCell ref="A85:C85"/>
    <mergeCell ref="A86:C86"/>
    <mergeCell ref="A87:C87"/>
    <mergeCell ref="A77:C77"/>
    <mergeCell ref="A78:C78"/>
    <mergeCell ref="A79:C79"/>
    <mergeCell ref="A80:C80"/>
    <mergeCell ref="A81:C81"/>
    <mergeCell ref="A93:C93"/>
    <mergeCell ref="A94:C94"/>
    <mergeCell ref="A95:C95"/>
    <mergeCell ref="A96:C96"/>
    <mergeCell ref="A97:C97"/>
    <mergeCell ref="A88:C88"/>
    <mergeCell ref="A89:C89"/>
    <mergeCell ref="A90:C90"/>
    <mergeCell ref="A91:C91"/>
    <mergeCell ref="A92:C92"/>
    <mergeCell ref="A103:C103"/>
    <mergeCell ref="A104:C104"/>
    <mergeCell ref="A107:C107"/>
    <mergeCell ref="A108:C108"/>
    <mergeCell ref="A110:C110"/>
    <mergeCell ref="A98:C98"/>
    <mergeCell ref="A99:C99"/>
    <mergeCell ref="A100:C100"/>
    <mergeCell ref="A101:C101"/>
    <mergeCell ref="A102:C102"/>
    <mergeCell ref="A144:C144"/>
    <mergeCell ref="A145:C145"/>
    <mergeCell ref="A147:C147"/>
    <mergeCell ref="A149:C149"/>
    <mergeCell ref="A150:C150"/>
    <mergeCell ref="A113:C113"/>
    <mergeCell ref="A118:C118"/>
    <mergeCell ref="A123:C123"/>
    <mergeCell ref="A126:C126"/>
    <mergeCell ref="A128:C128"/>
    <mergeCell ref="A188:C188"/>
    <mergeCell ref="A189:C189"/>
    <mergeCell ref="A190:C190"/>
    <mergeCell ref="A191:C191"/>
    <mergeCell ref="A192:C192"/>
    <mergeCell ref="A153:C153"/>
    <mergeCell ref="A156:C156"/>
    <mergeCell ref="A166:C166"/>
    <mergeCell ref="A186:C186"/>
    <mergeCell ref="A187:C187"/>
    <mergeCell ref="A202:C202"/>
    <mergeCell ref="A203:C203"/>
    <mergeCell ref="A204:C204"/>
    <mergeCell ref="A206:C206"/>
    <mergeCell ref="A207:C207"/>
    <mergeCell ref="A193:C193"/>
    <mergeCell ref="A196:C196"/>
    <mergeCell ref="A198:C198"/>
    <mergeCell ref="A199:C199"/>
    <mergeCell ref="A200:C200"/>
    <mergeCell ref="A218:B218"/>
    <mergeCell ref="A219:C219"/>
    <mergeCell ref="A220:B220"/>
    <mergeCell ref="A223:B223"/>
    <mergeCell ref="A224:B224"/>
    <mergeCell ref="A208:C208"/>
    <mergeCell ref="A209:C209"/>
    <mergeCell ref="A214:C214"/>
    <mergeCell ref="A215:B215"/>
    <mergeCell ref="A217:B21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2024-12-27T08:12:18Z</cp:lastPrinted>
  <dcterms:created xsi:type="dcterms:W3CDTF">2022-08-12T12:51:27Z</dcterms:created>
  <dcterms:modified xsi:type="dcterms:W3CDTF">2024-12-30T13:09:18Z</dcterms:modified>
</cp:coreProperties>
</file>